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284" activeTab="1"/>
  </bookViews>
  <sheets>
    <sheet name="Ausrüstung" sheetId="1" r:id="rId1"/>
    <sheet name="Berechnungsdatei" sheetId="2" r:id="rId2"/>
    <sheet name="Tabelle1" sheetId="3" r:id="rId3"/>
  </sheets>
  <externalReferences>
    <externalReference r:id="rId6"/>
  </externalReferences>
  <definedNames>
    <definedName name="_xlnm.Print_Area" localSheetId="1">'Berechnungsdatei'!$B$1:$M$204</definedName>
    <definedName name="_scenchg1" localSheetId="1">'Berechnungsdatei'!#REF!</definedName>
    <definedName name="Ausrüstung">OFFSET('Ausrüstung'!$A$1,,,COUNTA('Ausrüstung'!$A:$A)+1,1)</definedName>
    <definedName name="Inventar">OFFSET('[1]Inventar'!$A$1,,,COUNTA('[1]Inventar'!$A:$A)+1,1)</definedName>
    <definedName name="scen_change" localSheetId="1">'Berechnungsdatei'!#REF!</definedName>
    <definedName name="scen_name1" localSheetId="1">"Farbe"</definedName>
    <definedName name="scen_num" localSheetId="1">1</definedName>
    <definedName name="scen_user1" localSheetId="1">"Frederking Handel"</definedName>
    <definedName name="scen_value1" localSheetId="1">{"100"}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10"/>
            <color indexed="8"/>
            <rFont val="Tahoma"/>
            <family val="2"/>
          </rPr>
          <t>Hier,</t>
        </r>
        <r>
          <rPr>
            <b/>
            <u val="single"/>
            <sz val="10"/>
            <color indexed="8"/>
            <rFont val="Tahoma"/>
            <family val="2"/>
          </rPr>
          <t xml:space="preserve"> aber erst ABER ERST AB DER 2. ZEILE,</t>
        </r>
        <r>
          <rPr>
            <b/>
            <sz val="10"/>
            <color indexed="8"/>
            <rFont val="Tahoma"/>
            <family val="2"/>
          </rPr>
          <t xml:space="preserve"> kannst du deine, vorher erstellte Packliste
reinkopieren.
In der Beladungsdatei kannst du die entspr. Teile in der Dropdown-Liste nach deiner Wahl abrufen.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63" authorId="0">
      <text>
        <r>
          <rPr>
            <b/>
            <sz val="10"/>
            <color indexed="8"/>
            <rFont val="Tahoma"/>
            <family val="2"/>
          </rPr>
          <t xml:space="preserve">Tipp:
Je gleichmäßger hier hinten die Seitengewichte sind umso ruhiger hängt der Wagen am Haken!!!
</t>
        </r>
        <r>
          <rPr>
            <sz val="10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<sst xmlns="http://schemas.openxmlformats.org/spreadsheetml/2006/main" count="305" uniqueCount="156">
  <si>
    <t>Abwasserschlauch blau</t>
  </si>
  <si>
    <r>
      <t xml:space="preserve">Abwasserschlauch schwarz </t>
    </r>
    <r>
      <rPr>
        <b/>
        <sz val="10"/>
        <color indexed="10"/>
        <rFont val="Arial"/>
        <family val="2"/>
      </rPr>
      <t>1,8 m</t>
    </r>
  </si>
  <si>
    <t>Abwassertaxi</t>
  </si>
  <si>
    <t>Auffahrkeil</t>
  </si>
  <si>
    <t>Badartikel</t>
  </si>
  <si>
    <r>
      <t xml:space="preserve">Batterie für Mover </t>
    </r>
    <r>
      <rPr>
        <b/>
        <u val="single"/>
        <sz val="9"/>
        <color indexed="30"/>
        <rFont val="Arial"/>
        <family val="2"/>
      </rPr>
      <t xml:space="preserve"> Varta G 80</t>
    </r>
  </si>
  <si>
    <t>Batterieladegerät WAECO IU 812</t>
  </si>
  <si>
    <t>Bestecke etc</t>
  </si>
  <si>
    <t>Bett: Oberbett / Kopfkissen bezogen je</t>
  </si>
  <si>
    <t>Beutel mit Spannleinen &amp; Klammern.</t>
  </si>
  <si>
    <t>Clogs für den Aussenbereich Damen</t>
  </si>
  <si>
    <t>Clogs für den Aussenbereich Herren</t>
  </si>
  <si>
    <t>Crocs</t>
  </si>
  <si>
    <t>Dekoration u. Tischdecke</t>
  </si>
  <si>
    <r>
      <t>div. Haushaltart.</t>
    </r>
    <r>
      <rPr>
        <b/>
        <sz val="8"/>
        <color indexed="30"/>
        <rFont val="Arial"/>
        <family val="2"/>
      </rPr>
      <t>(</t>
    </r>
    <r>
      <rPr>
        <b/>
        <sz val="8"/>
        <color indexed="10"/>
        <rFont val="Arial"/>
        <family val="2"/>
      </rPr>
      <t>Manicure/Nähzeug/Wecker)</t>
    </r>
  </si>
  <si>
    <t>div. Verl.-Kabel &amp; Steckleisten</t>
  </si>
  <si>
    <t>Ersatzteilkiste f. Vorzelt</t>
  </si>
  <si>
    <t>Frischwasser im Kanister 5 Ltr.</t>
  </si>
  <si>
    <t>Frischwasser im Kanister bis zu 11 Ltr.</t>
  </si>
  <si>
    <t xml:space="preserve">Frischwasser im Tank </t>
  </si>
  <si>
    <t>Gasflasche ALU 11 kg gefüllt</t>
  </si>
  <si>
    <t>Gasflasche Stahl 5 kg gefüllt</t>
  </si>
  <si>
    <t>Gasgrill</t>
  </si>
  <si>
    <t>Gaskocher</t>
  </si>
  <si>
    <t>Gasofen für Vorzelt</t>
  </si>
  <si>
    <t>Gasschlauch 5 m mit Verteiler</t>
  </si>
  <si>
    <t>Geschirr</t>
  </si>
  <si>
    <t>Geschirrtücher je Paar</t>
  </si>
  <si>
    <r>
      <t>Gestänge f.</t>
    </r>
    <r>
      <rPr>
        <b/>
        <sz val="9"/>
        <color indexed="30"/>
        <rFont val="Arial"/>
        <family val="2"/>
      </rPr>
      <t xml:space="preserve"> Markisenvorzelt </t>
    </r>
    <r>
      <rPr>
        <b/>
        <sz val="8"/>
        <color indexed="30"/>
        <rFont val="Arial"/>
        <family val="2"/>
      </rPr>
      <t>incl. Zusatzst.</t>
    </r>
  </si>
  <si>
    <t>Gewürze etc. m Oberschrank</t>
  </si>
  <si>
    <t>Gieskanne</t>
  </si>
  <si>
    <r>
      <t xml:space="preserve">Gläser </t>
    </r>
    <r>
      <rPr>
        <b/>
        <sz val="9"/>
        <color indexed="30"/>
        <rFont val="Arial"/>
        <family val="2"/>
      </rPr>
      <t>(Bier/Wein/Sekt) u.</t>
    </r>
    <r>
      <rPr>
        <b/>
        <sz val="10"/>
        <color indexed="30"/>
        <rFont val="Arial"/>
        <family val="2"/>
      </rPr>
      <t xml:space="preserve">  Becher je 4x </t>
    </r>
  </si>
  <si>
    <t>Handfeger &amp; Kehrblech</t>
  </si>
  <si>
    <t xml:space="preserve">Handkurbel </t>
  </si>
  <si>
    <t>Heringskiste</t>
  </si>
  <si>
    <t>Heringstasche mit alternativen Heringen</t>
  </si>
  <si>
    <t>Kabeltrommel Kunststoff 50m</t>
  </si>
  <si>
    <t>Kabeltrommel Metall 25m</t>
  </si>
  <si>
    <t>Kaffeemaschine</t>
  </si>
  <si>
    <t>Klapptisch groß</t>
  </si>
  <si>
    <t>Kleiderschrank: Annorak Frau</t>
  </si>
  <si>
    <t>Kleiderschrank: Annorak Mann</t>
  </si>
  <si>
    <t>Kleiderschrank: Bademäntel 2 Stck</t>
  </si>
  <si>
    <r>
      <t>Kleiderschrank: Jogg-.anzg. mänl.a</t>
    </r>
    <r>
      <rPr>
        <b/>
        <sz val="8"/>
        <color indexed="30"/>
        <rFont val="Arial"/>
        <family val="2"/>
      </rPr>
      <t>uf Bügel</t>
    </r>
  </si>
  <si>
    <r>
      <t>Kleiderschrank: Jogg-.anzg. weibl..a</t>
    </r>
    <r>
      <rPr>
        <sz val="8"/>
        <rFont val="Arial"/>
        <family val="2"/>
      </rPr>
      <t>uf Bügel</t>
    </r>
  </si>
  <si>
    <t>Kleiderschrank: Notleuchte</t>
  </si>
  <si>
    <t xml:space="preserve">Kühlbox </t>
  </si>
  <si>
    <t xml:space="preserve">Kühlschrank ca. </t>
  </si>
  <si>
    <t>Lallemandsessel je:</t>
  </si>
  <si>
    <t>Lattenhammer</t>
  </si>
  <si>
    <t>Luftpumpe/ Kompressor 12 Volt</t>
  </si>
  <si>
    <r>
      <t xml:space="preserve">Markise 11,1 kg - </t>
    </r>
    <r>
      <rPr>
        <b/>
        <sz val="10"/>
        <color indexed="10"/>
        <rFont val="Arial"/>
        <family val="2"/>
      </rPr>
      <t>je 1/2 vorne/mittig</t>
    </r>
  </si>
  <si>
    <t>Markisenseiten- &amp; Frontteile</t>
  </si>
  <si>
    <t>Pizzapfanne</t>
  </si>
  <si>
    <t>Putzeimer etc.</t>
  </si>
  <si>
    <t>Putzmittel  etc im Unterschrank</t>
  </si>
  <si>
    <t>Reservereifen lt. Werksangabe</t>
  </si>
  <si>
    <t xml:space="preserve">Rollkarre </t>
  </si>
  <si>
    <t xml:space="preserve">Sat-Receiver </t>
  </si>
  <si>
    <t>Satschüssel</t>
  </si>
  <si>
    <t>Sat-Stativ</t>
  </si>
  <si>
    <t>Schrubber mit Stiel</t>
  </si>
  <si>
    <t>Servicemappe "Dethleffs"</t>
  </si>
  <si>
    <t xml:space="preserve">Servicemappe von Reich </t>
  </si>
  <si>
    <t>Sonnenschirm</t>
  </si>
  <si>
    <t>Sonnenschirmständer</t>
  </si>
  <si>
    <t>Spüleimer</t>
  </si>
  <si>
    <t>Stromanschlusskabel</t>
  </si>
  <si>
    <t>Stromverlängerungskabel</t>
  </si>
  <si>
    <t>Sturmband f. Markise incl. Heringe</t>
  </si>
  <si>
    <t>Tischplatte f. Hocker</t>
  </si>
  <si>
    <t xml:space="preserve">Toaster </t>
  </si>
  <si>
    <t>Toilette: Abwasser und Aqua Blue</t>
  </si>
  <si>
    <t>Töpfe u. Pfannen</t>
  </si>
  <si>
    <t>Trittstufe</t>
  </si>
  <si>
    <t>TV- Verlängerungskabel</t>
  </si>
  <si>
    <t>Unterlegplatte in Holz</t>
  </si>
  <si>
    <t>Unterlegplatte (1)  in ALU</t>
  </si>
  <si>
    <t>Verbandskästen (1. Hilfe) 2 Stck</t>
  </si>
  <si>
    <t xml:space="preserve">Verlängerungskabel kurz </t>
  </si>
  <si>
    <t>Vorzelt: Seiten- &amp; Frontwand</t>
  </si>
  <si>
    <t xml:space="preserve">Vorzeltbesen </t>
  </si>
  <si>
    <t>Vorzeltteppich</t>
  </si>
  <si>
    <t>Vorzeltunterlegplane</t>
  </si>
  <si>
    <t>Wagenheber - Hydraulik</t>
  </si>
  <si>
    <t>Wagenschürze</t>
  </si>
  <si>
    <t>Wasserschlauch blau</t>
  </si>
  <si>
    <t>Wasserwaagen</t>
  </si>
  <si>
    <t>Werkzeugkiste</t>
  </si>
  <si>
    <t>Beladung für:      Reise nach  Hause</t>
  </si>
  <si>
    <t>Daten des Wohnwagens</t>
  </si>
  <si>
    <t>Stützlast</t>
  </si>
  <si>
    <t>kg. i. fahrber. Zustand lt. Werksangabe</t>
  </si>
  <si>
    <t>Gesamtgewicht</t>
  </si>
  <si>
    <t>Aufbaulänge</t>
  </si>
  <si>
    <t>Gaskasten</t>
  </si>
  <si>
    <t>Ges.-Länge</t>
  </si>
  <si>
    <t>Minus</t>
  </si>
  <si>
    <t>Frischwassertank</t>
  </si>
  <si>
    <t>90% von</t>
  </si>
  <si>
    <t>Stahlgasflaschen 11 kg</t>
  </si>
  <si>
    <t>Kabeltrommel</t>
  </si>
  <si>
    <t>Fahrradhalter</t>
  </si>
  <si>
    <t>Reserveradhalter (.-flur)</t>
  </si>
  <si>
    <t>Gewicht der Basis:</t>
  </si>
  <si>
    <t>Plus</t>
  </si>
  <si>
    <t>Sonderausstattung lt. Werksangabe</t>
  </si>
  <si>
    <t>Mover</t>
  </si>
  <si>
    <t>Stützplatten (Bigfoot)</t>
  </si>
  <si>
    <t>weitere Ausstattungen</t>
  </si>
  <si>
    <t>Klima / Solar etc.</t>
  </si>
  <si>
    <t>2. Hekifenster etc.</t>
  </si>
  <si>
    <t>bereinigtes Leergewicht</t>
  </si>
  <si>
    <t xml:space="preserve">      Auswertung Wohnwagen</t>
  </si>
  <si>
    <t>neue Zuladung</t>
  </si>
  <si>
    <t>aktuelle Beladung</t>
  </si>
  <si>
    <t>freie Zuladung</t>
  </si>
  <si>
    <t>links</t>
  </si>
  <si>
    <t>rechts</t>
  </si>
  <si>
    <t>wo</t>
  </si>
  <si>
    <t>Ausrüstung</t>
  </si>
  <si>
    <t>kg.</t>
  </si>
  <si>
    <t>Pos.</t>
  </si>
  <si>
    <t>Links</t>
  </si>
  <si>
    <t>Mitte</t>
  </si>
  <si>
    <t>Rechts</t>
  </si>
  <si>
    <t>Zugwagen</t>
  </si>
  <si>
    <t>Bemerkungen</t>
  </si>
  <si>
    <t>G a s k a s t e n</t>
  </si>
  <si>
    <t>Abwasserschlauch schwarz 1,8 m</t>
  </si>
  <si>
    <t>Stauraum vor der Achse</t>
  </si>
  <si>
    <t>Markise 11,1 kg - je 1/2 vorne/mittig</t>
  </si>
  <si>
    <t xml:space="preserve">Gläser (Bier/Wein/Sekt) u.  Becher je 4x </t>
  </si>
  <si>
    <t>Stauraum im Mittelteil    (auf der Achse)</t>
  </si>
  <si>
    <t>Kleiderschrank: Jogg-.anzg. mänl.auf Bügel</t>
  </si>
  <si>
    <t>Kleiderschrank: Jogg-.anzg. weibl..auf Bügel</t>
  </si>
  <si>
    <t>Stauraum hinter der Achse</t>
  </si>
  <si>
    <t>Batterie für Mover  Varta G 80</t>
  </si>
  <si>
    <t>Zugwegen</t>
  </si>
  <si>
    <t>Zugw.</t>
  </si>
  <si>
    <t>Aktentasche mit Läppi etc.</t>
  </si>
  <si>
    <t>Auswertung</t>
  </si>
  <si>
    <t xml:space="preserve">Gesamtgewicht Zugwagen: </t>
  </si>
  <si>
    <t>Honda CRV</t>
  </si>
  <si>
    <t>Gesamtzuggewicht:</t>
  </si>
  <si>
    <t>Leergewicht Zugwagen:</t>
  </si>
  <si>
    <t>Anhängelast bei 12% Steigung:</t>
  </si>
  <si>
    <t>Beladung im Zugwagen:</t>
  </si>
  <si>
    <t>somit Zuladung Zugwagen:</t>
  </si>
  <si>
    <t>Leergewicht Wohnwagen:</t>
  </si>
  <si>
    <t>aktuelle Zuladung Zugwagen:</t>
  </si>
  <si>
    <t xml:space="preserve">aktuelle Ladung Wohnwagen: </t>
  </si>
  <si>
    <r>
      <t xml:space="preserve">Gewicht der Fahrgäste </t>
    </r>
    <r>
      <rPr>
        <b/>
        <sz val="12"/>
        <color indexed="10"/>
        <rFont val="Californian FB"/>
        <family val="1"/>
      </rPr>
      <t>also</t>
    </r>
    <r>
      <rPr>
        <b/>
        <sz val="12"/>
        <rFont val="Californian FB"/>
        <family val="1"/>
      </rPr>
      <t xml:space="preserve"> </t>
    </r>
    <r>
      <rPr>
        <b/>
        <sz val="12"/>
        <color indexed="10"/>
        <rFont val="Californian FB"/>
        <family val="1"/>
      </rPr>
      <t>ohne Fahrer</t>
    </r>
    <r>
      <rPr>
        <b/>
        <sz val="12"/>
        <rFont val="Californian FB"/>
        <family val="1"/>
      </rPr>
      <t xml:space="preserve"> :</t>
    </r>
  </si>
  <si>
    <t>neues Gesamtgewicht Wohnwagen:</t>
  </si>
  <si>
    <t>Gewicht Kraftstoff:</t>
  </si>
  <si>
    <t>freie Kapazität des Gesamtzuges: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</si>
</sst>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&quot; €&quot;_-;\-* #,##0.00&quot; €&quot;_-;_-* \-??&quot; €&quot;_-;_-@_-"/>
    <numFmt numFmtId="166" formatCode="0.000&quot; kg&quot;"/>
    <numFmt numFmtId="167" formatCode="0.000"/>
    <numFmt numFmtId="168" formatCode="##,#00&quot; kg&quot;"/>
    <numFmt numFmtId="169" formatCode="##,##0.00&quot; kg&quot;"/>
    <numFmt numFmtId="170" formatCode="###,000&quot; cm&quot;"/>
    <numFmt numFmtId="171" formatCode="##,#00&quot; cm&quot;"/>
    <numFmt numFmtId="172" formatCode="#,###&quot; ltr&quot;"/>
    <numFmt numFmtId="173" formatCode="#,##0&quot; Stck&quot;"/>
    <numFmt numFmtId="174" formatCode="#,##0&quot; kg&quot;"/>
    <numFmt numFmtId="175" formatCode="@"/>
    <numFmt numFmtId="176" formatCode="#,##0.00&quot; kg&quot;"/>
    <numFmt numFmtId="177" formatCode="0.00"/>
  </numFmts>
  <fonts count="65">
    <font>
      <sz val="11"/>
      <name val="Arial"/>
      <family val="2"/>
    </font>
    <font>
      <sz val="10"/>
      <name val="Arial"/>
      <family val="0"/>
    </font>
    <font>
      <b/>
      <sz val="10"/>
      <color indexed="30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30"/>
      <name val="Arial Narrow"/>
      <family val="2"/>
    </font>
    <font>
      <b/>
      <u val="single"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9"/>
      <color indexed="30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1"/>
      <color indexed="12"/>
      <name val="Arial"/>
      <family val="2"/>
    </font>
    <font>
      <sz val="16"/>
      <name val="Book Antiqua"/>
      <family val="1"/>
    </font>
    <font>
      <sz val="9"/>
      <name val="Arial"/>
      <family val="2"/>
    </font>
    <font>
      <b/>
      <u val="double"/>
      <sz val="24"/>
      <name val="Californian FB"/>
      <family val="1"/>
    </font>
    <font>
      <b/>
      <sz val="16"/>
      <color indexed="10"/>
      <name val="Californian FB"/>
      <family val="1"/>
    </font>
    <font>
      <b/>
      <sz val="20"/>
      <color indexed="10"/>
      <name val="Californian FB"/>
      <family val="1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u val="single"/>
      <sz val="22"/>
      <color indexed="10"/>
      <name val="Californian FB"/>
      <family val="1"/>
    </font>
    <font>
      <b/>
      <sz val="10"/>
      <name val="Californian FB"/>
      <family val="1"/>
    </font>
    <font>
      <b/>
      <sz val="16"/>
      <name val="Californian FB"/>
      <family val="1"/>
    </font>
    <font>
      <b/>
      <sz val="12"/>
      <name val="Californian FB"/>
      <family val="1"/>
    </font>
    <font>
      <b/>
      <sz val="11"/>
      <name val="Californian FB"/>
      <family val="1"/>
    </font>
    <font>
      <b/>
      <sz val="22"/>
      <name val="Californian FB"/>
      <family val="1"/>
    </font>
    <font>
      <b/>
      <sz val="14"/>
      <name val="Californian FB"/>
      <family val="1"/>
    </font>
    <font>
      <b/>
      <u val="single"/>
      <sz val="12"/>
      <name val="Californian FB"/>
      <family val="1"/>
    </font>
    <font>
      <b/>
      <sz val="11"/>
      <name val="Arial"/>
      <family val="2"/>
    </font>
    <font>
      <sz val="11"/>
      <name val="Book Antiqua"/>
      <family val="1"/>
    </font>
    <font>
      <b/>
      <sz val="11"/>
      <color indexed="9"/>
      <name val="Californian FB"/>
      <family val="1"/>
    </font>
    <font>
      <b/>
      <sz val="10"/>
      <color indexed="9"/>
      <name val="Californian FB"/>
      <family val="1"/>
    </font>
    <font>
      <b/>
      <u val="single"/>
      <sz val="18"/>
      <name val="Californian FB"/>
      <family val="1"/>
    </font>
    <font>
      <sz val="9"/>
      <color indexed="10"/>
      <name val="Arial"/>
      <family val="2"/>
    </font>
    <font>
      <sz val="10"/>
      <name val="MS Sans Serif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6"/>
      <color indexed="9"/>
      <name val="Arial"/>
      <family val="2"/>
    </font>
    <font>
      <b/>
      <sz val="10"/>
      <name val="Arial"/>
      <family val="2"/>
    </font>
    <font>
      <b/>
      <u val="single"/>
      <sz val="24"/>
      <color indexed="9"/>
      <name val="Arial"/>
      <family val="2"/>
    </font>
    <font>
      <b/>
      <u val="single"/>
      <sz val="16"/>
      <name val="Californian FB"/>
      <family val="1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u val="single"/>
      <sz val="18"/>
      <color indexed="16"/>
      <name val="Californian FB"/>
      <family val="1"/>
    </font>
    <font>
      <sz val="9"/>
      <color indexed="12"/>
      <name val="Arial"/>
      <family val="2"/>
    </font>
    <font>
      <sz val="9"/>
      <color indexed="30"/>
      <name val="Arial"/>
      <family val="2"/>
    </font>
    <font>
      <b/>
      <sz val="10"/>
      <name val="MS Sans Serif"/>
      <family val="2"/>
    </font>
    <font>
      <b/>
      <u val="double"/>
      <sz val="18"/>
      <color indexed="10"/>
      <name val="Californian FB"/>
      <family val="1"/>
    </font>
    <font>
      <b/>
      <u val="single"/>
      <sz val="10"/>
      <name val="Californian FB"/>
      <family val="1"/>
    </font>
    <font>
      <b/>
      <sz val="12"/>
      <color indexed="8"/>
      <name val="Californian FB"/>
      <family val="1"/>
    </font>
    <font>
      <b/>
      <sz val="12"/>
      <color indexed="10"/>
      <name val="Californian FB"/>
      <family val="1"/>
    </font>
    <font>
      <b/>
      <sz val="11"/>
      <color indexed="8"/>
      <name val="Californian FB"/>
      <family val="1"/>
    </font>
    <font>
      <b/>
      <u val="double"/>
      <sz val="12"/>
      <name val="Californian FB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 style="thick">
        <color indexed="8"/>
      </right>
      <top style="thin">
        <color indexed="12"/>
      </top>
      <bottom style="double">
        <color indexed="12"/>
      </bottom>
    </border>
    <border>
      <left>
        <color indexed="63"/>
      </left>
      <right style="thick">
        <color indexed="8"/>
      </right>
      <top style="double">
        <color indexed="12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12"/>
      </left>
      <right>
        <color indexed="63"/>
      </right>
      <top style="double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30"/>
      </left>
      <right style="medium">
        <color indexed="30"/>
      </right>
      <top style="double">
        <color indexed="30"/>
      </top>
      <bottom style="double">
        <color indexed="30"/>
      </bottom>
    </border>
    <border>
      <left style="medium">
        <color indexed="30"/>
      </left>
      <right style="double">
        <color indexed="30"/>
      </right>
      <top style="double">
        <color indexed="30"/>
      </top>
      <bottom style="double">
        <color indexed="30"/>
      </bottom>
    </border>
    <border>
      <left style="medium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medium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hair">
        <color indexed="12"/>
      </top>
      <bottom style="double">
        <color indexed="12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30"/>
      </left>
      <right style="double">
        <color indexed="30"/>
      </right>
      <top style="double">
        <color indexed="30"/>
      </top>
      <bottom style="thick">
        <color indexed="30"/>
      </bottom>
    </border>
    <border>
      <left style="double">
        <color indexed="30"/>
      </left>
      <right style="double">
        <color indexed="30"/>
      </right>
      <top style="thick">
        <color indexed="30"/>
      </top>
      <bottom style="double">
        <color indexed="30"/>
      </bottom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12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10"/>
      </top>
      <bottom>
        <color indexed="63"/>
      </bottom>
    </border>
    <border>
      <left style="thin">
        <color indexed="8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8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 style="double">
        <color indexed="10"/>
      </left>
      <right style="thin">
        <color indexed="8"/>
      </right>
      <top style="medium">
        <color indexed="10"/>
      </top>
      <bottom style="thin">
        <color indexed="10"/>
      </bottom>
    </border>
    <border>
      <left style="thin">
        <color indexed="8"/>
      </left>
      <right style="double">
        <color indexed="10"/>
      </right>
      <top style="medium">
        <color indexed="10"/>
      </top>
      <bottom style="thin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n">
        <color indexed="10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10"/>
      </top>
      <bottom style="double">
        <color indexed="10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3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1" xfId="0" applyFont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2" fillId="0" borderId="1" xfId="0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64" fontId="5" fillId="0" borderId="1" xfId="0" applyFont="1" applyFill="1" applyBorder="1" applyAlignment="1" applyProtection="1">
      <alignment/>
      <protection/>
    </xf>
    <xf numFmtId="167" fontId="5" fillId="0" borderId="1" xfId="0" applyNumberFormat="1" applyFont="1" applyFill="1" applyBorder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4" fontId="2" fillId="0" borderId="2" xfId="0" applyFont="1" applyFill="1" applyBorder="1" applyAlignment="1" applyProtection="1">
      <alignment/>
      <protection/>
    </xf>
    <xf numFmtId="164" fontId="7" fillId="0" borderId="0" xfId="0" applyFont="1" applyBorder="1" applyAlignment="1" applyProtection="1">
      <alignment horizontal="center"/>
      <protection locked="0"/>
    </xf>
    <xf numFmtId="164" fontId="2" fillId="0" borderId="1" xfId="0" applyFont="1" applyFill="1" applyBorder="1" applyAlignment="1" applyProtection="1">
      <alignment vertical="center"/>
      <protection/>
    </xf>
    <xf numFmtId="167" fontId="2" fillId="0" borderId="1" xfId="0" applyNumberFormat="1" applyFont="1" applyFill="1" applyBorder="1" applyAlignment="1" applyProtection="1">
      <alignment vertical="center"/>
      <protection/>
    </xf>
    <xf numFmtId="167" fontId="8" fillId="0" borderId="1" xfId="0" applyNumberFormat="1" applyFont="1" applyFill="1" applyBorder="1" applyAlignment="1" applyProtection="1">
      <alignment vertical="center"/>
      <protection/>
    </xf>
    <xf numFmtId="164" fontId="2" fillId="0" borderId="3" xfId="0" applyFont="1" applyFill="1" applyBorder="1" applyAlignment="1" applyProtection="1">
      <alignment vertical="center"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2" fillId="0" borderId="4" xfId="0" applyFont="1" applyFill="1" applyBorder="1" applyAlignment="1" applyProtection="1">
      <alignment vertical="center"/>
      <protection/>
    </xf>
    <xf numFmtId="164" fontId="5" fillId="0" borderId="1" xfId="0" applyFont="1" applyFill="1" applyBorder="1" applyAlignment="1" applyProtection="1">
      <alignment vertical="center"/>
      <protection/>
    </xf>
    <xf numFmtId="167" fontId="5" fillId="0" borderId="1" xfId="0" applyNumberFormat="1" applyFont="1" applyFill="1" applyBorder="1" applyAlignment="1" applyProtection="1">
      <alignment vertical="center"/>
      <protection/>
    </xf>
    <xf numFmtId="164" fontId="13" fillId="0" borderId="1" xfId="0" applyFont="1" applyFill="1" applyBorder="1" applyAlignment="1" applyProtection="1">
      <alignment vertical="center"/>
      <protection/>
    </xf>
    <xf numFmtId="167" fontId="1" fillId="0" borderId="1" xfId="0" applyNumberFormat="1" applyFont="1" applyFill="1" applyBorder="1" applyAlignment="1" applyProtection="1">
      <alignment vertical="center"/>
      <protection/>
    </xf>
    <xf numFmtId="164" fontId="14" fillId="0" borderId="1" xfId="0" applyFont="1" applyFill="1" applyBorder="1" applyAlignment="1" applyProtection="1">
      <alignment vertical="center"/>
      <protection/>
    </xf>
    <xf numFmtId="167" fontId="15" fillId="0" borderId="1" xfId="0" applyNumberFormat="1" applyFont="1" applyFill="1" applyBorder="1" applyAlignment="1" applyProtection="1">
      <alignment horizontal="center" vertical="top" wrapText="1"/>
      <protection/>
    </xf>
    <xf numFmtId="164" fontId="1" fillId="0" borderId="1" xfId="0" applyFont="1" applyFill="1" applyBorder="1" applyAlignment="1" applyProtection="1">
      <alignment vertical="center"/>
      <protection/>
    </xf>
    <xf numFmtId="164" fontId="2" fillId="0" borderId="5" xfId="0" applyFont="1" applyFill="1" applyBorder="1" applyAlignment="1" applyProtection="1">
      <alignment vertical="center"/>
      <protection/>
    </xf>
    <xf numFmtId="164" fontId="18" fillId="0" borderId="1" xfId="0" applyFont="1" applyFill="1" applyBorder="1" applyAlignment="1" applyProtection="1">
      <alignment/>
      <protection/>
    </xf>
    <xf numFmtId="167" fontId="1" fillId="0" borderId="1" xfId="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1" fillId="0" borderId="1" xfId="0" applyFont="1" applyFill="1" applyBorder="1" applyAlignment="1" applyProtection="1">
      <alignment/>
      <protection/>
    </xf>
    <xf numFmtId="167" fontId="0" fillId="2" borderId="0" xfId="0" applyNumberFormat="1" applyFont="1" applyFill="1" applyAlignment="1">
      <alignment/>
    </xf>
    <xf numFmtId="164" fontId="0" fillId="0" borderId="0" xfId="0" applyFont="1" applyAlignment="1">
      <alignment vertical="center"/>
    </xf>
    <xf numFmtId="164" fontId="20" fillId="0" borderId="0" xfId="0" applyFont="1" applyAlignment="1" applyProtection="1">
      <alignment vertical="center"/>
      <protection/>
    </xf>
    <xf numFmtId="167" fontId="21" fillId="0" borderId="0" xfId="0" applyNumberFormat="1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0" fillId="0" borderId="6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22" fillId="3" borderId="7" xfId="0" applyFont="1" applyFill="1" applyBorder="1" applyAlignment="1" applyProtection="1">
      <alignment horizontal="center" vertical="center"/>
      <protection locked="0"/>
    </xf>
    <xf numFmtId="164" fontId="0" fillId="3" borderId="0" xfId="0" applyFont="1" applyFill="1" applyAlignment="1">
      <alignment horizontal="center" vertical="center"/>
    </xf>
    <xf numFmtId="164" fontId="23" fillId="3" borderId="8" xfId="0" applyFont="1" applyFill="1" applyBorder="1" applyAlignment="1" applyProtection="1">
      <alignment vertical="center"/>
      <protection locked="0"/>
    </xf>
    <xf numFmtId="164" fontId="23" fillId="3" borderId="0" xfId="0" applyFont="1" applyFill="1" applyBorder="1" applyAlignment="1" applyProtection="1">
      <alignment vertical="center"/>
      <protection locked="0"/>
    </xf>
    <xf numFmtId="164" fontId="24" fillId="4" borderId="9" xfId="0" applyFont="1" applyFill="1" applyBorder="1" applyAlignment="1" applyProtection="1">
      <alignment horizontal="center" vertical="center"/>
      <protection locked="0"/>
    </xf>
    <xf numFmtId="164" fontId="23" fillId="3" borderId="10" xfId="0" applyFont="1" applyFill="1" applyBorder="1" applyAlignment="1" applyProtection="1">
      <alignment vertical="center"/>
      <protection locked="0"/>
    </xf>
    <xf numFmtId="164" fontId="0" fillId="5" borderId="0" xfId="0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25" fillId="5" borderId="11" xfId="0" applyFont="1" applyFill="1" applyBorder="1" applyAlignment="1" applyProtection="1">
      <alignment vertical="center"/>
      <protection hidden="1"/>
    </xf>
    <xf numFmtId="164" fontId="25" fillId="5" borderId="11" xfId="0" applyFont="1" applyFill="1" applyBorder="1" applyAlignment="1" applyProtection="1">
      <alignment horizontal="right" vertical="center"/>
      <protection hidden="1"/>
    </xf>
    <xf numFmtId="164" fontId="0" fillId="5" borderId="12" xfId="0" applyFill="1" applyBorder="1" applyAlignment="1" applyProtection="1">
      <alignment horizontal="center"/>
      <protection hidden="1"/>
    </xf>
    <xf numFmtId="164" fontId="23" fillId="3" borderId="0" xfId="0" applyFont="1" applyFill="1" applyBorder="1" applyAlignment="1" applyProtection="1">
      <alignment vertical="center"/>
      <protection hidden="1"/>
    </xf>
    <xf numFmtId="164" fontId="26" fillId="4" borderId="13" xfId="0" applyFont="1" applyFill="1" applyBorder="1" applyAlignment="1" applyProtection="1">
      <alignment horizontal="center"/>
      <protection hidden="1"/>
    </xf>
    <xf numFmtId="164" fontId="27" fillId="4" borderId="14" xfId="0" applyFont="1" applyFill="1" applyBorder="1" applyAlignment="1" applyProtection="1">
      <alignment horizontal="center" vertical="center" wrapText="1"/>
      <protection hidden="1"/>
    </xf>
    <xf numFmtId="168" fontId="28" fillId="4" borderId="15" xfId="0" applyNumberFormat="1" applyFont="1" applyFill="1" applyBorder="1" applyAlignment="1" applyProtection="1">
      <alignment horizontal="center" vertical="center"/>
      <protection locked="0"/>
    </xf>
    <xf numFmtId="164" fontId="25" fillId="5" borderId="0" xfId="0" applyFont="1" applyFill="1" applyBorder="1" applyAlignment="1" applyProtection="1">
      <alignment horizontal="right" vertical="center"/>
      <protection hidden="1"/>
    </xf>
    <xf numFmtId="164" fontId="26" fillId="4" borderId="16" xfId="0" applyFont="1" applyFill="1" applyBorder="1" applyAlignment="1" applyProtection="1">
      <alignment horizontal="center"/>
      <protection hidden="1"/>
    </xf>
    <xf numFmtId="168" fontId="29" fillId="4" borderId="17" xfId="0" applyNumberFormat="1" applyFont="1" applyFill="1" applyBorder="1" applyAlignment="1" applyProtection="1">
      <alignment horizontal="center" vertical="center"/>
      <protection locked="0"/>
    </xf>
    <xf numFmtId="169" fontId="29" fillId="4" borderId="18" xfId="0" applyNumberFormat="1" applyFont="1" applyFill="1" applyBorder="1" applyAlignment="1" applyProtection="1">
      <alignment horizontal="center" vertical="center"/>
      <protection locked="0"/>
    </xf>
    <xf numFmtId="164" fontId="25" fillId="5" borderId="19" xfId="0" applyFont="1" applyFill="1" applyBorder="1" applyAlignment="1" applyProtection="1">
      <alignment horizontal="right" vertical="center"/>
      <protection hidden="1"/>
    </xf>
    <xf numFmtId="164" fontId="25" fillId="5" borderId="0" xfId="0" applyFont="1" applyFill="1" applyBorder="1" applyAlignment="1" applyProtection="1">
      <alignment vertical="center"/>
      <protection hidden="1"/>
    </xf>
    <xf numFmtId="164" fontId="0" fillId="5" borderId="20" xfId="0" applyFill="1" applyBorder="1" applyAlignment="1" applyProtection="1">
      <alignment horizontal="center"/>
      <protection hidden="1"/>
    </xf>
    <xf numFmtId="164" fontId="30" fillId="4" borderId="13" xfId="0" applyFont="1" applyFill="1" applyBorder="1" applyAlignment="1" applyProtection="1">
      <alignment horizontal="center"/>
      <protection hidden="1"/>
    </xf>
    <xf numFmtId="164" fontId="0" fillId="5" borderId="20" xfId="0" applyFill="1" applyBorder="1" applyAlignment="1" applyProtection="1">
      <alignment/>
      <protection hidden="1"/>
    </xf>
    <xf numFmtId="170" fontId="29" fillId="4" borderId="17" xfId="0" applyNumberFormat="1" applyFont="1" applyFill="1" applyBorder="1" applyAlignment="1" applyProtection="1">
      <alignment horizontal="center" vertical="center"/>
      <protection locked="0"/>
    </xf>
    <xf numFmtId="164" fontId="0" fillId="5" borderId="21" xfId="0" applyFill="1" applyBorder="1" applyAlignment="1" applyProtection="1">
      <alignment/>
      <protection hidden="1"/>
    </xf>
    <xf numFmtId="164" fontId="27" fillId="4" borderId="13" xfId="0" applyFont="1" applyFill="1" applyBorder="1" applyAlignment="1" applyProtection="1">
      <alignment horizontal="center" wrapText="1"/>
      <protection hidden="1"/>
    </xf>
    <xf numFmtId="171" fontId="29" fillId="4" borderId="17" xfId="0" applyNumberFormat="1" applyFont="1" applyFill="1" applyBorder="1" applyAlignment="1" applyProtection="1">
      <alignment horizontal="center" vertical="center"/>
      <protection locked="0"/>
    </xf>
    <xf numFmtId="164" fontId="30" fillId="4" borderId="13" xfId="0" applyFont="1" applyFill="1" applyBorder="1" applyAlignment="1" applyProtection="1">
      <alignment horizontal="center" vertical="center"/>
      <protection hidden="1"/>
    </xf>
    <xf numFmtId="170" fontId="29" fillId="4" borderId="17" xfId="0" applyNumberFormat="1" applyFont="1" applyFill="1" applyBorder="1" applyAlignment="1" applyProtection="1">
      <alignment horizontal="center"/>
      <protection locked="0"/>
    </xf>
    <xf numFmtId="164" fontId="0" fillId="5" borderId="22" xfId="0" applyFill="1" applyBorder="1" applyAlignment="1" applyProtection="1">
      <alignment/>
      <protection hidden="1"/>
    </xf>
    <xf numFmtId="164" fontId="0" fillId="5" borderId="23" xfId="0" applyFill="1" applyBorder="1" applyAlignment="1" applyProtection="1">
      <alignment/>
      <protection hidden="1"/>
    </xf>
    <xf numFmtId="164" fontId="0" fillId="5" borderId="24" xfId="0" applyFill="1" applyBorder="1" applyAlignment="1" applyProtection="1">
      <alignment horizontal="center"/>
      <protection hidden="1"/>
    </xf>
    <xf numFmtId="164" fontId="0" fillId="5" borderId="0" xfId="0" applyFill="1" applyBorder="1" applyAlignment="1" applyProtection="1">
      <alignment horizontal="center"/>
      <protection hidden="1"/>
    </xf>
    <xf numFmtId="164" fontId="31" fillId="6" borderId="14" xfId="0" applyFont="1" applyFill="1" applyBorder="1" applyAlignment="1" applyProtection="1">
      <alignment horizontal="right" vertical="center" textRotation="90"/>
      <protection locked="0"/>
    </xf>
    <xf numFmtId="164" fontId="32" fillId="6" borderId="25" xfId="0" applyFont="1" applyFill="1" applyBorder="1" applyAlignment="1" applyProtection="1">
      <alignment horizontal="left" vertical="center"/>
      <protection locked="0"/>
    </xf>
    <xf numFmtId="164" fontId="32" fillId="6" borderId="26" xfId="0" applyFont="1" applyFill="1" applyBorder="1" applyAlignment="1" applyProtection="1">
      <alignment horizontal="center" vertical="center"/>
      <protection locked="0"/>
    </xf>
    <xf numFmtId="172" fontId="32" fillId="6" borderId="26" xfId="0" applyNumberFormat="1" applyFont="1" applyFill="1" applyBorder="1" applyAlignment="1" applyProtection="1">
      <alignment horizontal="center" vertical="center"/>
      <protection locked="0"/>
    </xf>
    <xf numFmtId="169" fontId="32" fillId="6" borderId="27" xfId="0" applyNumberFormat="1" applyFont="1" applyFill="1" applyBorder="1" applyAlignment="1" applyProtection="1">
      <alignment horizontal="center" vertical="center"/>
      <protection locked="0"/>
    </xf>
    <xf numFmtId="164" fontId="32" fillId="6" borderId="28" xfId="0" applyFont="1" applyFill="1" applyBorder="1" applyAlignment="1" applyProtection="1">
      <alignment horizontal="left" vertical="center"/>
      <protection locked="0"/>
    </xf>
    <xf numFmtId="173" fontId="32" fillId="6" borderId="29" xfId="0" applyNumberFormat="1" applyFont="1" applyFill="1" applyBorder="1" applyAlignment="1" applyProtection="1">
      <alignment horizontal="center" vertical="center"/>
      <protection locked="0"/>
    </xf>
    <xf numFmtId="169" fontId="32" fillId="6" borderId="29" xfId="0" applyNumberFormat="1" applyFont="1" applyFill="1" applyBorder="1" applyAlignment="1" applyProtection="1">
      <alignment horizontal="center" vertical="center"/>
      <protection locked="0"/>
    </xf>
    <xf numFmtId="169" fontId="32" fillId="6" borderId="30" xfId="0" applyNumberFormat="1" applyFont="1" applyFill="1" applyBorder="1" applyAlignment="1" applyProtection="1">
      <alignment horizontal="center" vertical="center"/>
      <protection locked="0"/>
    </xf>
    <xf numFmtId="164" fontId="32" fillId="6" borderId="28" xfId="0" applyFont="1" applyFill="1" applyBorder="1" applyAlignment="1" applyProtection="1">
      <alignment vertical="center"/>
      <protection locked="0"/>
    </xf>
    <xf numFmtId="164" fontId="32" fillId="6" borderId="31" xfId="0" applyFont="1" applyFill="1" applyBorder="1" applyAlignment="1" applyProtection="1">
      <alignment vertical="center"/>
      <protection locked="0"/>
    </xf>
    <xf numFmtId="164" fontId="32" fillId="6" borderId="32" xfId="0" applyFont="1" applyFill="1" applyBorder="1" applyAlignment="1" applyProtection="1">
      <alignment horizontal="center" vertical="center"/>
      <protection locked="0"/>
    </xf>
    <xf numFmtId="164" fontId="32" fillId="6" borderId="32" xfId="0" applyFont="1" applyFill="1" applyBorder="1" applyAlignment="1" applyProtection="1">
      <alignment vertical="center"/>
      <protection locked="0"/>
    </xf>
    <xf numFmtId="164" fontId="32" fillId="6" borderId="33" xfId="0" applyFont="1" applyFill="1" applyBorder="1" applyAlignment="1" applyProtection="1">
      <alignment vertical="center"/>
      <protection locked="0"/>
    </xf>
    <xf numFmtId="164" fontId="32" fillId="6" borderId="34" xfId="0" applyFont="1" applyFill="1" applyBorder="1" applyAlignment="1" applyProtection="1">
      <alignment vertical="center"/>
      <protection locked="0"/>
    </xf>
    <xf numFmtId="164" fontId="32" fillId="6" borderId="35" xfId="0" applyFont="1" applyFill="1" applyBorder="1" applyAlignment="1" applyProtection="1">
      <alignment vertical="center"/>
      <protection locked="0"/>
    </xf>
    <xf numFmtId="169" fontId="32" fillId="6" borderId="36" xfId="0" applyNumberFormat="1" applyFont="1" applyFill="1" applyBorder="1" applyAlignment="1" applyProtection="1">
      <alignment horizontal="center" vertical="center"/>
      <protection locked="0"/>
    </xf>
    <xf numFmtId="164" fontId="33" fillId="4" borderId="37" xfId="0" applyFont="1" applyFill="1" applyBorder="1" applyAlignment="1" applyProtection="1">
      <alignment horizontal="center" vertical="center"/>
      <protection locked="0"/>
    </xf>
    <xf numFmtId="174" fontId="34" fillId="4" borderId="38" xfId="0" applyNumberFormat="1" applyFont="1" applyFill="1" applyBorder="1" applyAlignment="1" applyProtection="1">
      <alignment horizontal="center" vertical="center"/>
      <protection hidden="1"/>
    </xf>
    <xf numFmtId="164" fontId="31" fillId="7" borderId="14" xfId="0" applyFont="1" applyFill="1" applyBorder="1" applyAlignment="1" applyProtection="1">
      <alignment horizontal="right" vertical="center" textRotation="90"/>
      <protection locked="0"/>
    </xf>
    <xf numFmtId="164" fontId="35" fillId="7" borderId="25" xfId="0" applyFont="1" applyFill="1" applyBorder="1" applyAlignment="1" applyProtection="1">
      <alignment horizontal="left" vertical="center"/>
      <protection locked="0"/>
    </xf>
    <xf numFmtId="169" fontId="35" fillId="7" borderId="39" xfId="0" applyNumberFormat="1" applyFont="1" applyFill="1" applyBorder="1" applyAlignment="1" applyProtection="1">
      <alignment horizontal="center" vertical="center"/>
      <protection locked="0"/>
    </xf>
    <xf numFmtId="164" fontId="35" fillId="7" borderId="28" xfId="0" applyFont="1" applyFill="1" applyBorder="1" applyAlignment="1" applyProtection="1">
      <alignment horizontal="left" vertical="center"/>
      <protection locked="0"/>
    </xf>
    <xf numFmtId="169" fontId="35" fillId="7" borderId="40" xfId="0" applyNumberFormat="1" applyFont="1" applyFill="1" applyBorder="1" applyAlignment="1" applyProtection="1">
      <alignment horizontal="center" vertical="center"/>
      <protection locked="0"/>
    </xf>
    <xf numFmtId="164" fontId="35" fillId="7" borderId="41" xfId="0" applyFont="1" applyFill="1" applyBorder="1" applyAlignment="1" applyProtection="1">
      <alignment horizontal="center" vertical="center"/>
      <protection locked="0"/>
    </xf>
    <xf numFmtId="164" fontId="35" fillId="7" borderId="42" xfId="0" applyFont="1" applyFill="1" applyBorder="1" applyAlignment="1" applyProtection="1">
      <alignment horizontal="center" vertical="center"/>
      <protection locked="0"/>
    </xf>
    <xf numFmtId="164" fontId="35" fillId="7" borderId="43" xfId="0" applyFont="1" applyFill="1" applyBorder="1" applyAlignment="1" applyProtection="1">
      <alignment horizontal="center" vertical="center"/>
      <protection locked="0"/>
    </xf>
    <xf numFmtId="169" fontId="35" fillId="7" borderId="44" xfId="0" applyNumberFormat="1" applyFont="1" applyFill="1" applyBorder="1" applyAlignment="1" applyProtection="1">
      <alignment horizontal="center" vertical="center"/>
      <protection locked="0"/>
    </xf>
    <xf numFmtId="174" fontId="34" fillId="4" borderId="38" xfId="0" applyNumberFormat="1" applyFont="1" applyFill="1" applyBorder="1" applyAlignment="1" applyProtection="1">
      <alignment vertical="center"/>
      <protection hidden="1"/>
    </xf>
    <xf numFmtId="164" fontId="23" fillId="3" borderId="45" xfId="0" applyFont="1" applyFill="1" applyBorder="1" applyAlignment="1" applyProtection="1">
      <alignment vertical="center"/>
      <protection locked="0"/>
    </xf>
    <xf numFmtId="164" fontId="23" fillId="3" borderId="46" xfId="0" applyFont="1" applyFill="1" applyBorder="1" applyAlignment="1" applyProtection="1">
      <alignment vertical="center"/>
      <protection locked="0"/>
    </xf>
    <xf numFmtId="164" fontId="23" fillId="3" borderId="47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 applyProtection="1">
      <alignment vertical="center"/>
      <protection locked="0"/>
    </xf>
    <xf numFmtId="164" fontId="23" fillId="8" borderId="48" xfId="0" applyFont="1" applyFill="1" applyBorder="1" applyAlignment="1" applyProtection="1">
      <alignment vertical="center"/>
      <protection locked="0"/>
    </xf>
    <xf numFmtId="164" fontId="23" fillId="8" borderId="49" xfId="0" applyFont="1" applyFill="1" applyBorder="1" applyAlignment="1" applyProtection="1">
      <alignment vertical="center"/>
      <protection locked="0"/>
    </xf>
    <xf numFmtId="164" fontId="23" fillId="8" borderId="50" xfId="0" applyFont="1" applyFill="1" applyBorder="1" applyAlignment="1" applyProtection="1">
      <alignment vertical="center"/>
      <protection locked="0"/>
    </xf>
    <xf numFmtId="164" fontId="23" fillId="8" borderId="8" xfId="0" applyFont="1" applyFill="1" applyBorder="1" applyAlignment="1" applyProtection="1">
      <alignment horizontal="center" vertical="center"/>
      <protection locked="0"/>
    </xf>
    <xf numFmtId="164" fontId="36" fillId="8" borderId="0" xfId="0" applyFont="1" applyFill="1" applyBorder="1" applyAlignment="1" applyProtection="1">
      <alignment horizontal="center" vertical="center"/>
      <protection locked="0"/>
    </xf>
    <xf numFmtId="164" fontId="23" fillId="8" borderId="10" xfId="0" applyFont="1" applyFill="1" applyBorder="1" applyAlignment="1" applyProtection="1">
      <alignment horizontal="center" vertical="center"/>
      <protection locked="0"/>
    </xf>
    <xf numFmtId="164" fontId="23" fillId="8" borderId="0" xfId="0" applyFont="1" applyFill="1" applyBorder="1" applyAlignment="1" applyProtection="1">
      <alignment horizontal="center" vertical="center"/>
      <protection locked="0"/>
    </xf>
    <xf numFmtId="164" fontId="37" fillId="8" borderId="51" xfId="0" applyFont="1" applyFill="1" applyBorder="1" applyAlignment="1" applyProtection="1">
      <alignment horizontal="center" vertical="center"/>
      <protection hidden="1"/>
    </xf>
    <xf numFmtId="169" fontId="37" fillId="8" borderId="52" xfId="0" applyNumberFormat="1" applyFont="1" applyFill="1" applyBorder="1" applyAlignment="1" applyProtection="1">
      <alignment horizontal="center" vertical="center"/>
      <protection hidden="1"/>
    </xf>
    <xf numFmtId="164" fontId="23" fillId="8" borderId="0" xfId="0" applyFont="1" applyFill="1" applyBorder="1" applyAlignment="1" applyProtection="1">
      <alignment horizontal="center" vertical="center"/>
      <protection hidden="1"/>
    </xf>
    <xf numFmtId="164" fontId="28" fillId="8" borderId="53" xfId="0" applyFont="1" applyFill="1" applyBorder="1" applyAlignment="1" applyProtection="1">
      <alignment horizontal="center" vertical="center"/>
      <protection hidden="1"/>
    </xf>
    <xf numFmtId="164" fontId="38" fillId="8" borderId="53" xfId="0" applyFont="1" applyFill="1" applyBorder="1" applyAlignment="1" applyProtection="1">
      <alignment horizontal="center" vertical="center"/>
      <protection hidden="1"/>
    </xf>
    <xf numFmtId="164" fontId="34" fillId="8" borderId="53" xfId="0" applyFont="1" applyFill="1" applyBorder="1" applyAlignment="1" applyProtection="1">
      <alignment horizontal="center" vertical="center"/>
      <protection hidden="1"/>
    </xf>
    <xf numFmtId="169" fontId="34" fillId="0" borderId="53" xfId="0" applyNumberFormat="1" applyFont="1" applyFill="1" applyBorder="1" applyAlignment="1" applyProtection="1">
      <alignment horizontal="center" vertical="center"/>
      <protection locked="0"/>
    </xf>
    <xf numFmtId="169" fontId="34" fillId="8" borderId="53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center" vertical="center"/>
      <protection/>
    </xf>
    <xf numFmtId="164" fontId="23" fillId="8" borderId="54" xfId="0" applyFont="1" applyFill="1" applyBorder="1" applyAlignment="1" applyProtection="1">
      <alignment horizontal="center" vertical="center"/>
      <protection hidden="1"/>
    </xf>
    <xf numFmtId="164" fontId="23" fillId="8" borderId="0" xfId="0" applyFont="1" applyFill="1" applyBorder="1" applyAlignment="1" applyProtection="1">
      <alignment vertical="center"/>
      <protection hidden="1"/>
    </xf>
    <xf numFmtId="164" fontId="39" fillId="8" borderId="0" xfId="0" applyFont="1" applyFill="1" applyBorder="1" applyAlignment="1" applyProtection="1">
      <alignment horizontal="center" vertical="center" wrapText="1"/>
      <protection locked="0"/>
    </xf>
    <xf numFmtId="164" fontId="23" fillId="8" borderId="10" xfId="0" applyFont="1" applyFill="1" applyBorder="1" applyAlignment="1" applyProtection="1">
      <alignment horizontal="center" vertical="center"/>
      <protection hidden="1"/>
    </xf>
    <xf numFmtId="164" fontId="40" fillId="0" borderId="0" xfId="0" applyFont="1" applyAlignment="1">
      <alignment vertical="center"/>
    </xf>
    <xf numFmtId="164" fontId="41" fillId="9" borderId="55" xfId="0" applyFont="1" applyFill="1" applyBorder="1" applyAlignment="1" applyProtection="1">
      <alignment horizontal="center" vertical="center"/>
      <protection/>
    </xf>
    <xf numFmtId="164" fontId="41" fillId="9" borderId="56" xfId="0" applyFont="1" applyFill="1" applyBorder="1" applyAlignment="1">
      <alignment horizontal="center" vertical="center"/>
    </xf>
    <xf numFmtId="167" fontId="41" fillId="9" borderId="57" xfId="0" applyNumberFormat="1" applyFont="1" applyFill="1" applyBorder="1" applyAlignment="1">
      <alignment horizontal="center" vertical="center"/>
    </xf>
    <xf numFmtId="175" fontId="42" fillId="9" borderId="58" xfId="0" applyNumberFormat="1" applyFont="1" applyFill="1" applyBorder="1" applyAlignment="1" applyProtection="1">
      <alignment horizontal="center" vertical="center"/>
      <protection locked="0"/>
    </xf>
    <xf numFmtId="175" fontId="42" fillId="9" borderId="58" xfId="0" applyNumberFormat="1" applyFont="1" applyFill="1" applyBorder="1" applyAlignment="1">
      <alignment horizontal="center" vertical="center"/>
    </xf>
    <xf numFmtId="164" fontId="42" fillId="9" borderId="59" xfId="0" applyFont="1" applyFill="1" applyBorder="1" applyAlignment="1">
      <alignment horizontal="center" vertical="center"/>
    </xf>
    <xf numFmtId="164" fontId="42" fillId="9" borderId="60" xfId="0" applyFont="1" applyFill="1" applyBorder="1" applyAlignment="1">
      <alignment horizontal="center" vertical="center"/>
    </xf>
    <xf numFmtId="164" fontId="42" fillId="9" borderId="61" xfId="0" applyFont="1" applyFill="1" applyBorder="1" applyAlignment="1">
      <alignment horizontal="center" vertical="center"/>
    </xf>
    <xf numFmtId="165" fontId="41" fillId="9" borderId="62" xfId="17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 locked="0"/>
    </xf>
    <xf numFmtId="164" fontId="43" fillId="3" borderId="63" xfId="0" applyFont="1" applyFill="1" applyBorder="1" applyAlignment="1" applyProtection="1">
      <alignment horizontal="center" vertical="center" textRotation="90"/>
      <protection locked="0"/>
    </xf>
    <xf numFmtId="164" fontId="1" fillId="0" borderId="64" xfId="0" applyFont="1" applyBorder="1" applyAlignment="1" applyProtection="1">
      <alignment/>
      <protection locked="0"/>
    </xf>
    <xf numFmtId="167" fontId="1" fillId="0" borderId="64" xfId="0" applyNumberFormat="1" applyFont="1" applyFill="1" applyBorder="1" applyAlignment="1" applyProtection="1">
      <alignment/>
      <protection hidden="1"/>
    </xf>
    <xf numFmtId="164" fontId="44" fillId="0" borderId="64" xfId="0" applyFont="1" applyFill="1" applyBorder="1" applyAlignment="1" applyProtection="1">
      <alignment horizontal="center" vertical="center"/>
      <protection locked="0"/>
    </xf>
    <xf numFmtId="167" fontId="45" fillId="9" borderId="65" xfId="0" applyNumberFormat="1" applyFont="1" applyFill="1" applyBorder="1" applyAlignment="1" applyProtection="1">
      <alignment vertical="center"/>
      <protection hidden="1"/>
    </xf>
    <xf numFmtId="167" fontId="45" fillId="3" borderId="66" xfId="0" applyNumberFormat="1" applyFont="1" applyFill="1" applyBorder="1" applyAlignment="1" applyProtection="1">
      <alignment vertical="center"/>
      <protection hidden="1"/>
    </xf>
    <xf numFmtId="167" fontId="45" fillId="8" borderId="65" xfId="0" applyNumberFormat="1" applyFont="1" applyFill="1" applyBorder="1" applyAlignment="1" applyProtection="1">
      <alignment vertical="center"/>
      <protection hidden="1"/>
    </xf>
    <xf numFmtId="167" fontId="45" fillId="10" borderId="3" xfId="0" applyNumberFormat="1" applyFont="1" applyFill="1" applyBorder="1" applyAlignment="1" applyProtection="1">
      <alignment horizontal="right" vertical="center"/>
      <protection hidden="1"/>
    </xf>
    <xf numFmtId="167" fontId="1" fillId="10" borderId="5" xfId="0" applyNumberFormat="1" applyFont="1" applyFill="1" applyBorder="1" applyAlignment="1" applyProtection="1">
      <alignment horizontal="center" vertical="center"/>
      <protection hidden="1"/>
    </xf>
    <xf numFmtId="167" fontId="1" fillId="0" borderId="3" xfId="0" applyNumberFormat="1" applyFont="1" applyFill="1" applyBorder="1" applyAlignment="1" applyProtection="1">
      <alignment horizontal="center" vertical="center"/>
      <protection locked="0"/>
    </xf>
    <xf numFmtId="167" fontId="1" fillId="0" borderId="67" xfId="0" applyNumberFormat="1" applyFont="1" applyFill="1" applyBorder="1" applyAlignment="1" applyProtection="1">
      <alignment horizontal="center" vertical="center"/>
      <protection locked="0"/>
    </xf>
    <xf numFmtId="164" fontId="46" fillId="2" borderId="3" xfId="0" applyFont="1" applyFill="1" applyBorder="1" applyAlignment="1" applyProtection="1">
      <alignment horizontal="center" vertical="center"/>
      <protection locked="0"/>
    </xf>
    <xf numFmtId="164" fontId="47" fillId="0" borderId="64" xfId="0" applyFont="1" applyBorder="1" applyAlignment="1" applyProtection="1">
      <alignment/>
      <protection locked="0"/>
    </xf>
    <xf numFmtId="167" fontId="6" fillId="0" borderId="3" xfId="0" applyNumberFormat="1" applyFont="1" applyFill="1" applyBorder="1" applyAlignment="1" applyProtection="1">
      <alignment horizontal="center" vertical="center"/>
      <protection locked="0"/>
    </xf>
    <xf numFmtId="167" fontId="6" fillId="0" borderId="67" xfId="0" applyNumberFormat="1" applyFont="1" applyFill="1" applyBorder="1" applyAlignment="1" applyProtection="1">
      <alignment horizontal="center" vertical="center"/>
      <protection locked="0"/>
    </xf>
    <xf numFmtId="164" fontId="1" fillId="0" borderId="68" xfId="0" applyFont="1" applyBorder="1" applyAlignment="1" applyProtection="1">
      <alignment/>
      <protection locked="0"/>
    </xf>
    <xf numFmtId="167" fontId="1" fillId="0" borderId="69" xfId="0" applyNumberFormat="1" applyFont="1" applyFill="1" applyBorder="1" applyAlignment="1" applyProtection="1">
      <alignment/>
      <protection hidden="1"/>
    </xf>
    <xf numFmtId="164" fontId="48" fillId="2" borderId="8" xfId="0" applyFont="1" applyFill="1" applyBorder="1" applyAlignment="1" applyProtection="1">
      <alignment vertical="center" textRotation="90"/>
      <protection/>
    </xf>
    <xf numFmtId="164" fontId="48" fillId="2" borderId="0" xfId="0" applyFont="1" applyFill="1" applyBorder="1" applyAlignment="1" applyProtection="1">
      <alignment vertical="center" textRotation="90"/>
      <protection/>
    </xf>
    <xf numFmtId="164" fontId="21" fillId="2" borderId="0" xfId="0" applyFont="1" applyFill="1" applyBorder="1" applyAlignment="1" applyProtection="1">
      <alignment/>
      <protection locked="0"/>
    </xf>
    <xf numFmtId="167" fontId="21" fillId="2" borderId="0" xfId="0" applyNumberFormat="1" applyFont="1" applyFill="1" applyBorder="1" applyAlignment="1" applyProtection="1">
      <alignment/>
      <protection locked="0"/>
    </xf>
    <xf numFmtId="167" fontId="21" fillId="2" borderId="70" xfId="0" applyNumberFormat="1" applyFont="1" applyFill="1" applyBorder="1" applyAlignment="1" applyProtection="1">
      <alignment/>
      <protection locked="0"/>
    </xf>
    <xf numFmtId="167" fontId="49" fillId="9" borderId="71" xfId="0" applyNumberFormat="1" applyFont="1" applyFill="1" applyBorder="1" applyAlignment="1" applyProtection="1">
      <alignment horizontal="right" vertical="center"/>
      <protection hidden="1"/>
    </xf>
    <xf numFmtId="167" fontId="49" fillId="11" borderId="71" xfId="0" applyNumberFormat="1" applyFont="1" applyFill="1" applyBorder="1" applyAlignment="1" applyProtection="1">
      <alignment horizontal="right" vertical="center"/>
      <protection hidden="1"/>
    </xf>
    <xf numFmtId="167" fontId="49" fillId="10" borderId="72" xfId="0" applyNumberFormat="1" applyFont="1" applyFill="1" applyBorder="1" applyAlignment="1" applyProtection="1">
      <alignment horizontal="center" vertical="center"/>
      <protection hidden="1"/>
    </xf>
    <xf numFmtId="167" fontId="1" fillId="2" borderId="73" xfId="0" applyNumberFormat="1" applyFont="1" applyFill="1" applyBorder="1" applyAlignment="1" applyProtection="1">
      <alignment horizontal="center" vertical="center"/>
      <protection locked="0"/>
    </xf>
    <xf numFmtId="164" fontId="48" fillId="2" borderId="8" xfId="0" applyFont="1" applyFill="1" applyBorder="1" applyAlignment="1" applyProtection="1">
      <alignment horizontal="center" vertical="center" textRotation="90"/>
      <protection/>
    </xf>
    <xf numFmtId="164" fontId="48" fillId="2" borderId="0" xfId="0" applyFont="1" applyFill="1" applyBorder="1" applyAlignment="1" applyProtection="1">
      <alignment horizontal="center" vertical="center" textRotation="90"/>
      <protection/>
    </xf>
    <xf numFmtId="164" fontId="50" fillId="2" borderId="74" xfId="0" applyFont="1" applyFill="1" applyBorder="1" applyAlignment="1" applyProtection="1">
      <alignment horizontal="center" vertical="center" textRotation="90"/>
      <protection/>
    </xf>
    <xf numFmtId="164" fontId="50" fillId="2" borderId="0" xfId="0" applyFont="1" applyFill="1" applyBorder="1" applyAlignment="1" applyProtection="1">
      <alignment horizontal="center" vertical="center" textRotation="90"/>
      <protection/>
    </xf>
    <xf numFmtId="164" fontId="50" fillId="2" borderId="74" xfId="0" applyFont="1" applyFill="1" applyBorder="1" applyAlignment="1" applyProtection="1">
      <alignment horizontal="center" vertical="center" textRotation="90"/>
      <protection locked="0"/>
    </xf>
    <xf numFmtId="164" fontId="50" fillId="2" borderId="75" xfId="0" applyFont="1" applyFill="1" applyBorder="1" applyAlignment="1" applyProtection="1">
      <alignment vertical="center" textRotation="90"/>
      <protection/>
    </xf>
    <xf numFmtId="164" fontId="21" fillId="2" borderId="67" xfId="0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43" fillId="3" borderId="56" xfId="0" applyFont="1" applyFill="1" applyBorder="1" applyAlignment="1" applyProtection="1">
      <alignment horizontal="center" vertical="center" textRotation="90"/>
      <protection locked="0"/>
    </xf>
    <xf numFmtId="167" fontId="1" fillId="0" borderId="76" xfId="0" applyNumberFormat="1" applyFont="1" applyFill="1" applyBorder="1" applyAlignment="1" applyProtection="1">
      <alignment/>
      <protection locked="0"/>
    </xf>
    <xf numFmtId="164" fontId="44" fillId="0" borderId="77" xfId="0" applyFont="1" applyFill="1" applyBorder="1" applyAlignment="1" applyProtection="1">
      <alignment horizontal="center" vertical="center"/>
      <protection locked="0"/>
    </xf>
    <xf numFmtId="167" fontId="45" fillId="9" borderId="78" xfId="0" applyNumberFormat="1" applyFont="1" applyFill="1" applyBorder="1" applyAlignment="1" applyProtection="1">
      <alignment horizontal="right" vertical="center"/>
      <protection hidden="1"/>
    </xf>
    <xf numFmtId="167" fontId="45" fillId="3" borderId="79" xfId="0" applyNumberFormat="1" applyFont="1" applyFill="1" applyBorder="1" applyAlignment="1" applyProtection="1">
      <alignment horizontal="right" vertical="center"/>
      <protection hidden="1"/>
    </xf>
    <xf numFmtId="167" fontId="45" fillId="8" borderId="79" xfId="0" applyNumberFormat="1" applyFont="1" applyFill="1" applyBorder="1" applyAlignment="1" applyProtection="1">
      <alignment horizontal="right" vertical="center"/>
      <protection hidden="1"/>
    </xf>
    <xf numFmtId="167" fontId="1" fillId="10" borderId="79" xfId="0" applyNumberFormat="1" applyFont="1" applyFill="1" applyBorder="1" applyAlignment="1" applyProtection="1">
      <alignment vertical="center"/>
      <protection hidden="1"/>
    </xf>
    <xf numFmtId="167" fontId="1" fillId="10" borderId="80" xfId="0" applyNumberFormat="1" applyFont="1" applyFill="1" applyBorder="1" applyAlignment="1" applyProtection="1">
      <alignment vertical="center"/>
      <protection hidden="1"/>
    </xf>
    <xf numFmtId="164" fontId="0" fillId="0" borderId="81" xfId="0" applyFont="1" applyBorder="1" applyAlignment="1" applyProtection="1">
      <alignment horizontal="center" vertical="center"/>
      <protection locked="0"/>
    </xf>
    <xf numFmtId="167" fontId="1" fillId="0" borderId="64" xfId="0" applyNumberFormat="1" applyFont="1" applyFill="1" applyBorder="1" applyAlignment="1" applyProtection="1">
      <alignment/>
      <protection locked="0"/>
    </xf>
    <xf numFmtId="167" fontId="45" fillId="9" borderId="65" xfId="0" applyNumberFormat="1" applyFont="1" applyFill="1" applyBorder="1" applyAlignment="1" applyProtection="1">
      <alignment horizontal="right" vertical="center"/>
      <protection hidden="1"/>
    </xf>
    <xf numFmtId="167" fontId="45" fillId="3" borderId="3" xfId="0" applyNumberFormat="1" applyFont="1" applyFill="1" applyBorder="1" applyAlignment="1" applyProtection="1">
      <alignment horizontal="right" vertical="center"/>
      <protection hidden="1"/>
    </xf>
    <xf numFmtId="167" fontId="45" fillId="8" borderId="3" xfId="0" applyNumberFormat="1" applyFont="1" applyFill="1" applyBorder="1" applyAlignment="1" applyProtection="1">
      <alignment horizontal="right" vertical="center"/>
      <protection hidden="1"/>
    </xf>
    <xf numFmtId="167" fontId="1" fillId="10" borderId="3" xfId="0" applyNumberFormat="1" applyFont="1" applyFill="1" applyBorder="1" applyAlignment="1" applyProtection="1">
      <alignment vertical="center"/>
      <protection hidden="1"/>
    </xf>
    <xf numFmtId="167" fontId="49" fillId="10" borderId="82" xfId="0" applyNumberFormat="1" applyFont="1" applyFill="1" applyBorder="1" applyAlignment="1" applyProtection="1">
      <alignment horizontal="center" vertical="center"/>
      <protection hidden="1"/>
    </xf>
    <xf numFmtId="164" fontId="0" fillId="0" borderId="3" xfId="0" applyFont="1" applyBorder="1" applyAlignment="1" applyProtection="1">
      <alignment horizontal="center" vertical="center"/>
      <protection locked="0"/>
    </xf>
    <xf numFmtId="164" fontId="0" fillId="0" borderId="67" xfId="0" applyFont="1" applyBorder="1" applyAlignment="1" applyProtection="1">
      <alignment horizontal="center" vertical="center"/>
      <protection locked="0"/>
    </xf>
    <xf numFmtId="164" fontId="1" fillId="0" borderId="64" xfId="0" applyFont="1" applyBorder="1" applyAlignment="1" applyProtection="1">
      <alignment horizontal="left"/>
      <protection locked="0"/>
    </xf>
    <xf numFmtId="164" fontId="39" fillId="0" borderId="3" xfId="0" applyFont="1" applyBorder="1" applyAlignment="1" applyProtection="1">
      <alignment horizontal="center" vertical="center"/>
      <protection locked="0"/>
    </xf>
    <xf numFmtId="167" fontId="1" fillId="0" borderId="68" xfId="0" applyNumberFormat="1" applyFont="1" applyFill="1" applyBorder="1" applyAlignment="1" applyProtection="1">
      <alignment/>
      <protection locked="0"/>
    </xf>
    <xf numFmtId="164" fontId="44" fillId="0" borderId="68" xfId="0" applyFont="1" applyFill="1" applyBorder="1" applyAlignment="1" applyProtection="1">
      <alignment horizontal="center" vertical="center"/>
      <protection locked="0"/>
    </xf>
    <xf numFmtId="167" fontId="49" fillId="10" borderId="83" xfId="0" applyNumberFormat="1" applyFont="1" applyFill="1" applyBorder="1" applyAlignment="1" applyProtection="1">
      <alignment vertical="center"/>
      <protection hidden="1"/>
    </xf>
    <xf numFmtId="164" fontId="48" fillId="2" borderId="0" xfId="0" applyFont="1" applyFill="1" applyBorder="1" applyAlignment="1" applyProtection="1">
      <alignment vertical="center" textRotation="90"/>
      <protection locked="0"/>
    </xf>
    <xf numFmtId="164" fontId="21" fillId="2" borderId="0" xfId="0" applyFont="1" applyFill="1" applyBorder="1" applyAlignment="1" applyProtection="1">
      <alignment vertical="center"/>
      <protection locked="0"/>
    </xf>
    <xf numFmtId="167" fontId="21" fillId="2" borderId="0" xfId="0" applyNumberFormat="1" applyFont="1" applyFill="1" applyBorder="1" applyAlignment="1" applyProtection="1">
      <alignment vertical="center"/>
      <protection locked="0"/>
    </xf>
    <xf numFmtId="167" fontId="49" fillId="9" borderId="84" xfId="0" applyNumberFormat="1" applyFont="1" applyFill="1" applyBorder="1" applyAlignment="1" applyProtection="1">
      <alignment horizontal="right" vertical="center"/>
      <protection hidden="1"/>
    </xf>
    <xf numFmtId="167" fontId="49" fillId="11" borderId="84" xfId="0" applyNumberFormat="1" applyFont="1" applyFill="1" applyBorder="1" applyAlignment="1" applyProtection="1">
      <alignment horizontal="right" vertical="center"/>
      <protection hidden="1"/>
    </xf>
    <xf numFmtId="167" fontId="49" fillId="10" borderId="85" xfId="0" applyNumberFormat="1" applyFont="1" applyFill="1" applyBorder="1" applyAlignment="1" applyProtection="1">
      <alignment horizontal="center" vertical="center"/>
      <protection hidden="1"/>
    </xf>
    <xf numFmtId="167" fontId="21" fillId="0" borderId="86" xfId="0" applyNumberFormat="1" applyFont="1" applyBorder="1" applyAlignment="1" applyProtection="1">
      <alignment horizontal="center" vertical="center"/>
      <protection locked="0"/>
    </xf>
    <xf numFmtId="164" fontId="21" fillId="2" borderId="74" xfId="0" applyFont="1" applyFill="1" applyBorder="1" applyAlignment="1" applyProtection="1">
      <alignment horizontal="center" vertical="center"/>
      <protection locked="0"/>
    </xf>
    <xf numFmtId="167" fontId="21" fillId="2" borderId="87" xfId="0" applyNumberFormat="1" applyFont="1" applyFill="1" applyBorder="1" applyAlignment="1" applyProtection="1">
      <alignment horizontal="left" vertical="center"/>
      <protection locked="0"/>
    </xf>
    <xf numFmtId="164" fontId="51" fillId="3" borderId="88" xfId="0" applyFont="1" applyFill="1" applyBorder="1" applyAlignment="1" applyProtection="1">
      <alignment horizontal="center" vertical="center" textRotation="90"/>
      <protection locked="0"/>
    </xf>
    <xf numFmtId="167" fontId="13" fillId="9" borderId="78" xfId="0" applyNumberFormat="1" applyFont="1" applyFill="1" applyBorder="1" applyAlignment="1" applyProtection="1">
      <alignment horizontal="right" vertical="center"/>
      <protection hidden="1"/>
    </xf>
    <xf numFmtId="167" fontId="52" fillId="3" borderId="79" xfId="0" applyNumberFormat="1" applyFont="1" applyFill="1" applyBorder="1" applyAlignment="1" applyProtection="1">
      <alignment horizontal="right" vertical="center"/>
      <protection hidden="1"/>
    </xf>
    <xf numFmtId="167" fontId="52" fillId="8" borderId="79" xfId="0" applyNumberFormat="1" applyFont="1" applyFill="1" applyBorder="1" applyAlignment="1" applyProtection="1">
      <alignment horizontal="right" vertical="center"/>
      <protection hidden="1"/>
    </xf>
    <xf numFmtId="167" fontId="53" fillId="10" borderId="80" xfId="0" applyNumberFormat="1" applyFont="1" applyFill="1" applyBorder="1" applyAlignment="1" applyProtection="1">
      <alignment vertical="center"/>
      <protection hidden="1"/>
    </xf>
    <xf numFmtId="167" fontId="21" fillId="0" borderId="81" xfId="0" applyNumberFormat="1" applyFont="1" applyFill="1" applyBorder="1" applyAlignment="1" applyProtection="1">
      <alignment horizontal="center" vertical="center"/>
      <protection locked="0"/>
    </xf>
    <xf numFmtId="167" fontId="13" fillId="9" borderId="65" xfId="0" applyNumberFormat="1" applyFont="1" applyFill="1" applyBorder="1" applyAlignment="1" applyProtection="1">
      <alignment horizontal="right" vertical="center"/>
      <protection hidden="1"/>
    </xf>
    <xf numFmtId="167" fontId="52" fillId="3" borderId="3" xfId="0" applyNumberFormat="1" applyFont="1" applyFill="1" applyBorder="1" applyAlignment="1" applyProtection="1">
      <alignment horizontal="right" vertical="center"/>
      <protection hidden="1"/>
    </xf>
    <xf numFmtId="167" fontId="52" fillId="8" borderId="3" xfId="0" applyNumberFormat="1" applyFont="1" applyFill="1" applyBorder="1" applyAlignment="1" applyProtection="1">
      <alignment horizontal="right" vertical="center"/>
      <protection hidden="1"/>
    </xf>
    <xf numFmtId="167" fontId="53" fillId="10" borderId="5" xfId="0" applyNumberFormat="1" applyFont="1" applyFill="1" applyBorder="1" applyAlignment="1" applyProtection="1">
      <alignment vertical="center"/>
      <protection hidden="1"/>
    </xf>
    <xf numFmtId="167" fontId="21" fillId="0" borderId="3" xfId="0" applyNumberFormat="1" applyFont="1" applyFill="1" applyBorder="1" applyAlignment="1" applyProtection="1">
      <alignment horizontal="center" vertical="center"/>
      <protection locked="0"/>
    </xf>
    <xf numFmtId="167" fontId="21" fillId="0" borderId="67" xfId="0" applyNumberFormat="1" applyFont="1" applyFill="1" applyBorder="1" applyAlignment="1" applyProtection="1">
      <alignment horizontal="center" vertical="center"/>
      <protection locked="0"/>
    </xf>
    <xf numFmtId="167" fontId="13" fillId="12" borderId="65" xfId="0" applyNumberFormat="1" applyFont="1" applyFill="1" applyBorder="1" applyAlignment="1" applyProtection="1">
      <alignment horizontal="right" vertical="center"/>
      <protection hidden="1"/>
    </xf>
    <xf numFmtId="167" fontId="46" fillId="0" borderId="3" xfId="0" applyNumberFormat="1" applyFont="1" applyFill="1" applyBorder="1" applyAlignment="1" applyProtection="1">
      <alignment horizontal="center" vertical="center"/>
      <protection locked="0"/>
    </xf>
    <xf numFmtId="167" fontId="13" fillId="9" borderId="89" xfId="0" applyNumberFormat="1" applyFont="1" applyFill="1" applyBorder="1" applyAlignment="1" applyProtection="1">
      <alignment horizontal="right" vertical="center"/>
      <protection hidden="1"/>
    </xf>
    <xf numFmtId="167" fontId="52" fillId="3" borderId="90" xfId="0" applyNumberFormat="1" applyFont="1" applyFill="1" applyBorder="1" applyAlignment="1" applyProtection="1">
      <alignment horizontal="right" vertical="center"/>
      <protection hidden="1"/>
    </xf>
    <xf numFmtId="167" fontId="52" fillId="8" borderId="90" xfId="0" applyNumberFormat="1" applyFont="1" applyFill="1" applyBorder="1" applyAlignment="1" applyProtection="1">
      <alignment horizontal="right" vertical="center"/>
      <protection hidden="1"/>
    </xf>
    <xf numFmtId="167" fontId="1" fillId="10" borderId="90" xfId="0" applyNumberFormat="1" applyFont="1" applyFill="1" applyBorder="1" applyAlignment="1" applyProtection="1">
      <alignment vertical="center"/>
      <protection hidden="1"/>
    </xf>
    <xf numFmtId="167" fontId="53" fillId="10" borderId="83" xfId="0" applyNumberFormat="1" applyFont="1" applyFill="1" applyBorder="1" applyAlignment="1" applyProtection="1">
      <alignment vertical="center"/>
      <protection hidden="1"/>
    </xf>
    <xf numFmtId="164" fontId="48" fillId="2" borderId="8" xfId="0" applyFont="1" applyFill="1" applyBorder="1" applyAlignment="1" applyProtection="1">
      <alignment vertical="center" textRotation="90"/>
      <protection locked="0"/>
    </xf>
    <xf numFmtId="167" fontId="49" fillId="3" borderId="91" xfId="0" applyNumberFormat="1" applyFont="1" applyFill="1" applyBorder="1" applyAlignment="1" applyProtection="1">
      <alignment horizontal="right" vertical="center"/>
      <protection hidden="1"/>
    </xf>
    <xf numFmtId="167" fontId="49" fillId="8" borderId="92" xfId="0" applyNumberFormat="1" applyFont="1" applyFill="1" applyBorder="1" applyAlignment="1" applyProtection="1">
      <alignment vertical="center"/>
      <protection hidden="1"/>
    </xf>
    <xf numFmtId="167" fontId="21" fillId="0" borderId="73" xfId="0" applyNumberFormat="1" applyFont="1" applyFill="1" applyBorder="1" applyAlignment="1" applyProtection="1">
      <alignment horizontal="center" vertical="center"/>
      <protection locked="0"/>
    </xf>
    <xf numFmtId="164" fontId="21" fillId="2" borderId="93" xfId="0" applyFont="1" applyFill="1" applyBorder="1" applyAlignment="1">
      <alignment horizontal="center" vertical="center"/>
    </xf>
    <xf numFmtId="164" fontId="21" fillId="2" borderId="3" xfId="0" applyFont="1" applyFill="1" applyBorder="1" applyAlignment="1" applyProtection="1">
      <alignment horizontal="center" vertical="center"/>
      <protection locked="0"/>
    </xf>
    <xf numFmtId="164" fontId="0" fillId="2" borderId="67" xfId="0" applyFont="1" applyFill="1" applyBorder="1" applyAlignment="1" applyProtection="1">
      <alignment vertical="center"/>
      <protection locked="0"/>
    </xf>
    <xf numFmtId="164" fontId="43" fillId="3" borderId="88" xfId="0" applyFont="1" applyFill="1" applyBorder="1" applyAlignment="1" applyProtection="1">
      <alignment horizontal="center" vertical="center" textRotation="90"/>
      <protection locked="0"/>
    </xf>
    <xf numFmtId="167" fontId="52" fillId="9" borderId="94" xfId="0" applyNumberFormat="1" applyFont="1" applyFill="1" applyBorder="1" applyAlignment="1" applyProtection="1">
      <alignment horizontal="right" vertical="center"/>
      <protection hidden="1"/>
    </xf>
    <xf numFmtId="167" fontId="52" fillId="3" borderId="95" xfId="0" applyNumberFormat="1" applyFont="1" applyFill="1" applyBorder="1" applyAlignment="1" applyProtection="1">
      <alignment horizontal="right" vertical="center"/>
      <protection hidden="1"/>
    </xf>
    <xf numFmtId="167" fontId="52" fillId="8" borderId="95" xfId="0" applyNumberFormat="1" applyFont="1" applyFill="1" applyBorder="1" applyAlignment="1" applyProtection="1">
      <alignment horizontal="right" vertical="center"/>
      <protection hidden="1"/>
    </xf>
    <xf numFmtId="167" fontId="45" fillId="10" borderId="79" xfId="0" applyNumberFormat="1" applyFont="1" applyFill="1" applyBorder="1" applyAlignment="1" applyProtection="1">
      <alignment vertical="center"/>
      <protection hidden="1"/>
    </xf>
    <xf numFmtId="167" fontId="45" fillId="10" borderId="80" xfId="0" applyNumberFormat="1" applyFont="1" applyFill="1" applyBorder="1" applyAlignment="1" applyProtection="1">
      <alignment vertical="center"/>
      <protection hidden="1"/>
    </xf>
    <xf numFmtId="167" fontId="52" fillId="9" borderId="96" xfId="0" applyNumberFormat="1" applyFont="1" applyFill="1" applyBorder="1" applyAlignment="1" applyProtection="1">
      <alignment horizontal="right" vertical="center"/>
      <protection hidden="1"/>
    </xf>
    <xf numFmtId="167" fontId="52" fillId="3" borderId="1" xfId="0" applyNumberFormat="1" applyFont="1" applyFill="1" applyBorder="1" applyAlignment="1" applyProtection="1">
      <alignment horizontal="right" vertical="center"/>
      <protection hidden="1"/>
    </xf>
    <xf numFmtId="167" fontId="52" fillId="8" borderId="1" xfId="0" applyNumberFormat="1" applyFont="1" applyFill="1" applyBorder="1" applyAlignment="1" applyProtection="1">
      <alignment horizontal="right" vertical="center"/>
      <protection hidden="1"/>
    </xf>
    <xf numFmtId="167" fontId="45" fillId="10" borderId="3" xfId="0" applyNumberFormat="1" applyFont="1" applyFill="1" applyBorder="1" applyAlignment="1" applyProtection="1">
      <alignment vertical="center"/>
      <protection hidden="1"/>
    </xf>
    <xf numFmtId="167" fontId="45" fillId="10" borderId="5" xfId="0" applyNumberFormat="1" applyFont="1" applyFill="1" applyBorder="1" applyAlignment="1" applyProtection="1">
      <alignment vertical="center"/>
      <protection hidden="1"/>
    </xf>
    <xf numFmtId="164" fontId="17" fillId="0" borderId="64" xfId="0" applyFont="1" applyBorder="1" applyAlignment="1" applyProtection="1">
      <alignment/>
      <protection locked="0"/>
    </xf>
    <xf numFmtId="164" fontId="16" fillId="2" borderId="3" xfId="0" applyFont="1" applyFill="1" applyBorder="1" applyAlignment="1" applyProtection="1">
      <alignment horizontal="center" vertical="center"/>
      <protection locked="0"/>
    </xf>
    <xf numFmtId="164" fontId="21" fillId="2" borderId="81" xfId="0" applyFont="1" applyFill="1" applyBorder="1" applyAlignment="1" applyProtection="1">
      <alignment horizontal="center" vertical="center"/>
      <protection locked="0"/>
    </xf>
    <xf numFmtId="164" fontId="1" fillId="0" borderId="97" xfId="0" applyFont="1" applyBorder="1" applyAlignment="1" applyProtection="1">
      <alignment/>
      <protection locked="0"/>
    </xf>
    <xf numFmtId="167" fontId="45" fillId="10" borderId="98" xfId="0" applyNumberFormat="1" applyFont="1" applyFill="1" applyBorder="1" applyAlignment="1" applyProtection="1">
      <alignment vertical="center"/>
      <protection hidden="1"/>
    </xf>
    <xf numFmtId="167" fontId="52" fillId="9" borderId="99" xfId="0" applyNumberFormat="1" applyFont="1" applyFill="1" applyBorder="1" applyAlignment="1" applyProtection="1">
      <alignment horizontal="right" vertical="center"/>
      <protection hidden="1"/>
    </xf>
    <xf numFmtId="167" fontId="52" fillId="3" borderId="100" xfId="0" applyNumberFormat="1" applyFont="1" applyFill="1" applyBorder="1" applyAlignment="1" applyProtection="1">
      <alignment horizontal="right" vertical="center"/>
      <protection hidden="1"/>
    </xf>
    <xf numFmtId="167" fontId="52" fillId="8" borderId="100" xfId="0" applyNumberFormat="1" applyFont="1" applyFill="1" applyBorder="1" applyAlignment="1" applyProtection="1">
      <alignment horizontal="right" vertical="center"/>
      <protection hidden="1"/>
    </xf>
    <xf numFmtId="167" fontId="45" fillId="10" borderId="90" xfId="0" applyNumberFormat="1" applyFont="1" applyFill="1" applyBorder="1" applyAlignment="1" applyProtection="1">
      <alignment vertical="center"/>
      <protection hidden="1"/>
    </xf>
    <xf numFmtId="164" fontId="20" fillId="2" borderId="8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44" fillId="2" borderId="0" xfId="0" applyFont="1" applyFill="1" applyBorder="1" applyAlignment="1" applyProtection="1">
      <alignment/>
      <protection locked="0"/>
    </xf>
    <xf numFmtId="167" fontId="49" fillId="9" borderId="57" xfId="0" applyNumberFormat="1" applyFont="1" applyFill="1" applyBorder="1" applyAlignment="1" applyProtection="1">
      <alignment horizontal="right" vertical="center"/>
      <protection hidden="1"/>
    </xf>
    <xf numFmtId="167" fontId="49" fillId="3" borderId="57" xfId="0" applyNumberFormat="1" applyFont="1" applyFill="1" applyBorder="1" applyAlignment="1" applyProtection="1">
      <alignment horizontal="right" vertical="center"/>
      <protection hidden="1"/>
    </xf>
    <xf numFmtId="167" fontId="49" fillId="8" borderId="58" xfId="0" applyNumberFormat="1" applyFont="1" applyFill="1" applyBorder="1" applyAlignment="1" applyProtection="1">
      <alignment horizontal="right" vertical="center"/>
      <protection hidden="1"/>
    </xf>
    <xf numFmtId="167" fontId="49" fillId="10" borderId="57" xfId="0" applyNumberFormat="1" applyFont="1" applyFill="1" applyBorder="1" applyAlignment="1" applyProtection="1">
      <alignment horizontal="center" vertical="center"/>
      <protection hidden="1"/>
    </xf>
    <xf numFmtId="167" fontId="21" fillId="0" borderId="73" xfId="0" applyNumberFormat="1" applyFont="1" applyBorder="1" applyAlignment="1" applyProtection="1">
      <alignment horizontal="center" vertical="center"/>
      <protection locked="0"/>
    </xf>
    <xf numFmtId="164" fontId="20" fillId="2" borderId="101" xfId="0" applyFont="1" applyFill="1" applyBorder="1" applyAlignment="1" applyProtection="1">
      <alignment vertical="center"/>
      <protection/>
    </xf>
    <xf numFmtId="164" fontId="20" fillId="2" borderId="74" xfId="0" applyFont="1" applyFill="1" applyBorder="1" applyAlignment="1" applyProtection="1">
      <alignment vertical="center"/>
      <protection/>
    </xf>
    <xf numFmtId="164" fontId="21" fillId="0" borderId="74" xfId="0" applyFont="1" applyFill="1" applyBorder="1" applyAlignment="1" applyProtection="1">
      <alignment horizontal="center" vertical="center"/>
      <protection locked="0"/>
    </xf>
    <xf numFmtId="164" fontId="21" fillId="2" borderId="4" xfId="0" applyFont="1" applyFill="1" applyBorder="1" applyAlignment="1" applyProtection="1">
      <alignment horizontal="center" vertical="center"/>
      <protection locked="0"/>
    </xf>
    <xf numFmtId="164" fontId="0" fillId="0" borderId="67" xfId="0" applyFont="1" applyBorder="1" applyAlignment="1" applyProtection="1">
      <alignment vertical="center"/>
      <protection locked="0"/>
    </xf>
    <xf numFmtId="164" fontId="55" fillId="3" borderId="102" xfId="0" applyFont="1" applyFill="1" applyBorder="1" applyAlignment="1" applyProtection="1">
      <alignment horizontal="center" vertical="center" textRotation="90"/>
      <protection/>
    </xf>
    <xf numFmtId="167" fontId="49" fillId="13" borderId="103" xfId="0" applyNumberFormat="1" applyFont="1" applyFill="1" applyBorder="1" applyAlignment="1" applyProtection="1">
      <alignment horizontal="center" vertical="center"/>
      <protection locked="0"/>
    </xf>
    <xf numFmtId="167" fontId="49" fillId="10" borderId="82" xfId="0" applyNumberFormat="1" applyFont="1" applyFill="1" applyBorder="1" applyAlignment="1" applyProtection="1">
      <alignment vertical="center"/>
      <protection hidden="1"/>
    </xf>
    <xf numFmtId="167" fontId="56" fillId="0" borderId="3" xfId="0" applyNumberFormat="1" applyFont="1" applyFill="1" applyBorder="1" applyAlignment="1" applyProtection="1">
      <alignment vertical="center"/>
      <protection locked="0"/>
    </xf>
    <xf numFmtId="167" fontId="44" fillId="0" borderId="67" xfId="0" applyNumberFormat="1" applyFont="1" applyFill="1" applyBorder="1" applyAlignment="1" applyProtection="1">
      <alignment horizontal="center" vertical="center"/>
      <protection locked="0"/>
    </xf>
    <xf numFmtId="167" fontId="49" fillId="13" borderId="104" xfId="0" applyNumberFormat="1" applyFont="1" applyFill="1" applyBorder="1" applyAlignment="1" applyProtection="1">
      <alignment horizontal="center" vertical="center"/>
      <protection locked="0"/>
    </xf>
    <xf numFmtId="167" fontId="49" fillId="13" borderId="0" xfId="0" applyNumberFormat="1" applyFont="1" applyFill="1" applyBorder="1" applyAlignment="1" applyProtection="1">
      <alignment horizontal="center" vertical="center"/>
      <protection locked="0"/>
    </xf>
    <xf numFmtId="167" fontId="49" fillId="13" borderId="105" xfId="0" applyNumberFormat="1" applyFont="1" applyFill="1" applyBorder="1" applyAlignment="1" applyProtection="1">
      <alignment horizontal="center" vertical="center"/>
      <protection locked="0"/>
    </xf>
    <xf numFmtId="167" fontId="57" fillId="0" borderId="67" xfId="0" applyNumberFormat="1" applyFont="1" applyFill="1" applyBorder="1" applyAlignment="1" applyProtection="1">
      <alignment vertical="center"/>
      <protection locked="0"/>
    </xf>
    <xf numFmtId="167" fontId="57" fillId="0" borderId="3" xfId="0" applyNumberFormat="1" applyFont="1" applyFill="1" applyBorder="1" applyAlignment="1" applyProtection="1">
      <alignment vertical="center"/>
      <protection locked="0"/>
    </xf>
    <xf numFmtId="167" fontId="16" fillId="0" borderId="3" xfId="0" applyNumberFormat="1" applyFont="1" applyFill="1" applyBorder="1" applyAlignment="1" applyProtection="1">
      <alignment vertical="center"/>
      <protection locked="0"/>
    </xf>
    <xf numFmtId="167" fontId="49" fillId="10" borderId="5" xfId="0" applyNumberFormat="1" applyFont="1" applyFill="1" applyBorder="1" applyAlignment="1" applyProtection="1">
      <alignment horizontal="center" vertical="center"/>
      <protection hidden="1"/>
    </xf>
    <xf numFmtId="167" fontId="57" fillId="0" borderId="81" xfId="0" applyNumberFormat="1" applyFont="1" applyFill="1" applyBorder="1" applyAlignment="1" applyProtection="1">
      <alignment vertical="center"/>
      <protection locked="0"/>
    </xf>
    <xf numFmtId="167" fontId="49" fillId="10" borderId="5" xfId="0" applyNumberFormat="1" applyFont="1" applyFill="1" applyBorder="1" applyAlignment="1" applyProtection="1">
      <alignment vertical="center"/>
      <protection hidden="1"/>
    </xf>
    <xf numFmtId="167" fontId="49" fillId="13" borderId="106" xfId="0" applyNumberFormat="1" applyFont="1" applyFill="1" applyBorder="1" applyAlignment="1" applyProtection="1">
      <alignment horizontal="center" vertical="center"/>
      <protection locked="0"/>
    </xf>
    <xf numFmtId="167" fontId="57" fillId="0" borderId="107" xfId="0" applyNumberFormat="1" applyFont="1" applyFill="1" applyBorder="1" applyAlignment="1" applyProtection="1">
      <alignment vertical="center"/>
      <protection locked="0"/>
    </xf>
    <xf numFmtId="164" fontId="0" fillId="2" borderId="75" xfId="0" applyFont="1" applyFill="1" applyBorder="1" applyAlignment="1" applyProtection="1">
      <alignment vertical="center"/>
      <protection locked="0"/>
    </xf>
    <xf numFmtId="167" fontId="58" fillId="2" borderId="75" xfId="0" applyNumberFormat="1" applyFont="1" applyFill="1" applyBorder="1" applyAlignment="1" applyProtection="1">
      <alignment horizontal="right" vertical="center"/>
      <protection/>
    </xf>
    <xf numFmtId="167" fontId="58" fillId="2" borderId="70" xfId="0" applyNumberFormat="1" applyFont="1" applyFill="1" applyBorder="1" applyAlignment="1" applyProtection="1">
      <alignment horizontal="right" vertical="center"/>
      <protection/>
    </xf>
    <xf numFmtId="167" fontId="58" fillId="10" borderId="72" xfId="0" applyNumberFormat="1" applyFont="1" applyFill="1" applyBorder="1" applyAlignment="1" applyProtection="1">
      <alignment horizontal="center" vertical="center"/>
      <protection hidden="1"/>
    </xf>
    <xf numFmtId="167" fontId="46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10" xfId="0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59" fillId="2" borderId="0" xfId="0" applyFont="1" applyFill="1" applyBorder="1" applyAlignment="1" applyProtection="1">
      <alignment horizontal="center" vertical="top" wrapText="1"/>
      <protection hidden="1"/>
    </xf>
    <xf numFmtId="164" fontId="34" fillId="8" borderId="108" xfId="0" applyFont="1" applyFill="1" applyBorder="1" applyAlignment="1" applyProtection="1">
      <alignment vertical="center"/>
      <protection hidden="1"/>
    </xf>
    <xf numFmtId="164" fontId="34" fillId="8" borderId="109" xfId="0" applyFont="1" applyFill="1" applyBorder="1" applyAlignment="1" applyProtection="1">
      <alignment horizontal="center" vertical="center"/>
      <protection locked="0"/>
    </xf>
    <xf numFmtId="176" fontId="35" fillId="8" borderId="110" xfId="0" applyNumberFormat="1" applyFont="1" applyFill="1" applyBorder="1" applyAlignment="1" applyProtection="1">
      <alignment vertical="center"/>
      <protection locked="0"/>
    </xf>
    <xf numFmtId="164" fontId="32" fillId="2" borderId="0" xfId="0" applyFont="1" applyFill="1" applyBorder="1" applyAlignment="1" applyProtection="1">
      <alignment vertical="center"/>
      <protection locked="0"/>
    </xf>
    <xf numFmtId="164" fontId="34" fillId="8" borderId="111" xfId="0" applyFont="1" applyFill="1" applyBorder="1" applyAlignment="1" applyProtection="1">
      <alignment horizontal="left" vertical="center"/>
      <protection hidden="1"/>
    </xf>
    <xf numFmtId="176" fontId="34" fillId="8" borderId="112" xfId="0" applyNumberFormat="1" applyFont="1" applyFill="1" applyBorder="1" applyAlignment="1" applyProtection="1">
      <alignment horizontal="center" vertical="top" wrapText="1"/>
      <protection hidden="1"/>
    </xf>
    <xf numFmtId="164" fontId="0" fillId="2" borderId="10" xfId="0" applyFont="1" applyFill="1" applyBorder="1" applyAlignment="1">
      <alignment vertical="center"/>
    </xf>
    <xf numFmtId="164" fontId="34" fillId="8" borderId="113" xfId="0" applyFont="1" applyFill="1" applyBorder="1" applyAlignment="1" applyProtection="1">
      <alignment vertical="center"/>
      <protection hidden="1"/>
    </xf>
    <xf numFmtId="164" fontId="34" fillId="8" borderId="0" xfId="0" applyFont="1" applyFill="1" applyBorder="1" applyAlignment="1" applyProtection="1">
      <alignment vertical="center"/>
      <protection/>
    </xf>
    <xf numFmtId="176" fontId="35" fillId="8" borderId="114" xfId="0" applyNumberFormat="1" applyFont="1" applyFill="1" applyBorder="1" applyAlignment="1" applyProtection="1">
      <alignment vertical="center"/>
      <protection locked="0"/>
    </xf>
    <xf numFmtId="164" fontId="34" fillId="8" borderId="115" xfId="0" applyFont="1" applyFill="1" applyBorder="1" applyAlignment="1" applyProtection="1">
      <alignment horizontal="left" vertical="center"/>
      <protection hidden="1"/>
    </xf>
    <xf numFmtId="176" fontId="34" fillId="8" borderId="116" xfId="0" applyNumberFormat="1" applyFont="1" applyFill="1" applyBorder="1" applyAlignment="1" applyProtection="1">
      <alignment horizontal="center" vertical="top" wrapText="1"/>
      <protection hidden="1"/>
    </xf>
    <xf numFmtId="164" fontId="34" fillId="8" borderId="117" xfId="0" applyFont="1" applyFill="1" applyBorder="1" applyAlignment="1" applyProtection="1">
      <alignment vertical="center"/>
      <protection hidden="1"/>
    </xf>
    <xf numFmtId="164" fontId="34" fillId="8" borderId="0" xfId="0" applyFont="1" applyFill="1" applyBorder="1" applyAlignment="1">
      <alignment vertical="center"/>
    </xf>
    <xf numFmtId="176" fontId="35" fillId="8" borderId="114" xfId="0" applyNumberFormat="1" applyFont="1" applyFill="1" applyBorder="1" applyAlignment="1" applyProtection="1">
      <alignment vertical="center"/>
      <protection hidden="1"/>
    </xf>
    <xf numFmtId="164" fontId="34" fillId="3" borderId="118" xfId="0" applyFont="1" applyFill="1" applyBorder="1" applyAlignment="1" applyProtection="1">
      <alignment vertical="center"/>
      <protection hidden="1"/>
    </xf>
    <xf numFmtId="164" fontId="38" fillId="3" borderId="119" xfId="0" applyFont="1" applyFill="1" applyBorder="1" applyAlignment="1" applyProtection="1">
      <alignment vertical="center"/>
      <protection hidden="1"/>
    </xf>
    <xf numFmtId="164" fontId="38" fillId="3" borderId="119" xfId="0" applyFont="1" applyFill="1" applyBorder="1" applyAlignment="1" applyProtection="1">
      <alignment vertical="center"/>
      <protection locked="0"/>
    </xf>
    <xf numFmtId="164" fontId="34" fillId="3" borderId="120" xfId="0" applyFont="1" applyFill="1" applyBorder="1" applyAlignment="1" applyProtection="1">
      <alignment vertical="center"/>
      <protection hidden="1"/>
    </xf>
    <xf numFmtId="164" fontId="60" fillId="2" borderId="0" xfId="0" applyFont="1" applyFill="1" applyBorder="1" applyAlignment="1" applyProtection="1">
      <alignment vertical="center"/>
      <protection locked="0"/>
    </xf>
    <xf numFmtId="176" fontId="61" fillId="8" borderId="121" xfId="0" applyNumberFormat="1" applyFont="1" applyFill="1" applyBorder="1" applyAlignment="1" applyProtection="1">
      <alignment horizontal="left" vertical="center"/>
      <protection hidden="1"/>
    </xf>
    <xf numFmtId="177" fontId="0" fillId="0" borderId="0" xfId="0" applyNumberFormat="1" applyFont="1" applyBorder="1" applyAlignment="1">
      <alignment vertical="center"/>
    </xf>
    <xf numFmtId="164" fontId="34" fillId="3" borderId="115" xfId="0" applyFont="1" applyFill="1" applyBorder="1" applyAlignment="1" applyProtection="1">
      <alignment horizontal="left" vertical="center"/>
      <protection hidden="1"/>
    </xf>
    <xf numFmtId="164" fontId="34" fillId="3" borderId="114" xfId="0" applyFont="1" applyFill="1" applyBorder="1" applyAlignment="1" applyProtection="1">
      <alignment vertical="center"/>
      <protection locked="0"/>
    </xf>
    <xf numFmtId="176" fontId="63" fillId="3" borderId="122" xfId="0" applyNumberFormat="1" applyFont="1" applyFill="1" applyBorder="1" applyAlignment="1" applyProtection="1">
      <alignment vertical="center"/>
      <protection hidden="1"/>
    </xf>
    <xf numFmtId="176" fontId="64" fillId="3" borderId="123" xfId="0" applyNumberFormat="1" applyFont="1" applyFill="1" applyBorder="1" applyAlignment="1" applyProtection="1">
      <alignment horizontal="center" vertical="top" wrapText="1"/>
      <protection hidden="1"/>
    </xf>
    <xf numFmtId="164" fontId="34" fillId="3" borderId="124" xfId="0" applyFont="1" applyFill="1" applyBorder="1" applyAlignment="1" applyProtection="1">
      <alignment vertical="center"/>
      <protection hidden="1"/>
    </xf>
    <xf numFmtId="164" fontId="34" fillId="3" borderId="125" xfId="0" applyFont="1" applyFill="1" applyBorder="1" applyAlignment="1" applyProtection="1">
      <alignment vertical="center"/>
      <protection hidden="1"/>
    </xf>
    <xf numFmtId="164" fontId="34" fillId="3" borderId="125" xfId="0" applyFont="1" applyFill="1" applyBorder="1" applyAlignment="1" applyProtection="1">
      <alignment vertical="center"/>
      <protection locked="0"/>
    </xf>
    <xf numFmtId="164" fontId="34" fillId="3" borderId="126" xfId="0" applyFont="1" applyFill="1" applyBorder="1" applyAlignment="1" applyProtection="1">
      <alignment vertical="center"/>
      <protection locked="0"/>
    </xf>
    <xf numFmtId="176" fontId="63" fillId="3" borderId="127" xfId="0" applyNumberFormat="1" applyFont="1" applyFill="1" applyBorder="1" applyAlignment="1" applyProtection="1">
      <alignment horizontal="left" vertical="center"/>
      <protection hidden="1"/>
    </xf>
    <xf numFmtId="176" fontId="64" fillId="3" borderId="128" xfId="0" applyNumberFormat="1" applyFont="1" applyFill="1" applyBorder="1" applyAlignment="1" applyProtection="1">
      <alignment horizontal="center" vertical="top" wrapText="1"/>
      <protection hidden="1"/>
    </xf>
    <xf numFmtId="164" fontId="20" fillId="0" borderId="45" xfId="0" applyFont="1" applyBorder="1" applyAlignment="1" applyProtection="1">
      <alignment vertical="center"/>
      <protection/>
    </xf>
    <xf numFmtId="164" fontId="20" fillId="0" borderId="46" xfId="0" applyFont="1" applyBorder="1" applyAlignment="1" applyProtection="1">
      <alignment vertical="center"/>
      <protection/>
    </xf>
    <xf numFmtId="164" fontId="1" fillId="0" borderId="46" xfId="0" applyFont="1" applyBorder="1" applyAlignment="1" applyProtection="1">
      <alignment vertical="center"/>
      <protection locked="0"/>
    </xf>
    <xf numFmtId="167" fontId="21" fillId="0" borderId="46" xfId="0" applyNumberFormat="1" applyFont="1" applyBorder="1" applyAlignment="1" applyProtection="1">
      <alignment vertical="center"/>
      <protection locked="0"/>
    </xf>
    <xf numFmtId="176" fontId="1" fillId="0" borderId="46" xfId="0" applyNumberFormat="1" applyFont="1" applyFill="1" applyBorder="1" applyAlignment="1" applyProtection="1">
      <alignment horizontal="right" vertical="center"/>
      <protection locked="0"/>
    </xf>
    <xf numFmtId="164" fontId="1" fillId="0" borderId="46" xfId="0" applyFont="1" applyBorder="1" applyAlignment="1" applyProtection="1">
      <alignment horizontal="center" vertical="center"/>
      <protection locked="0"/>
    </xf>
    <xf numFmtId="164" fontId="0" fillId="0" borderId="46" xfId="0" applyFont="1" applyBorder="1" applyAlignment="1">
      <alignment vertical="center"/>
    </xf>
    <xf numFmtId="164" fontId="0" fillId="0" borderId="47" xfId="0" applyFont="1" applyBorder="1" applyAlignment="1">
      <alignment vertical="center"/>
    </xf>
    <xf numFmtId="164" fontId="20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vertical="center"/>
      <protection locked="0"/>
    </xf>
    <xf numFmtId="167" fontId="21" fillId="0" borderId="0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dxfs count="9">
    <dxf>
      <font>
        <b/>
        <i/>
        <u val="double"/>
        <sz val="11"/>
        <color rgb="FFFF0000"/>
      </font>
      <border/>
    </dxf>
    <dxf>
      <font>
        <b/>
        <i val="0"/>
        <u val="single"/>
        <sz val="11"/>
        <color rgb="FF008000"/>
      </font>
      <border/>
    </dxf>
    <dxf>
      <font>
        <b val="0"/>
        <sz val="11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</font>
      <fill>
        <patternFill patternType="solid">
          <fgColor rgb="FF993300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</font>
      <fill>
        <patternFill patternType="solid">
          <fgColor rgb="FFFFCC00"/>
          <bgColor rgb="FF99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45</xdr:row>
      <xdr:rowOff>0</xdr:rowOff>
    </xdr:from>
    <xdr:to>
      <xdr:col>8</xdr:col>
      <xdr:colOff>361950</xdr:colOff>
      <xdr:row>45</xdr:row>
      <xdr:rowOff>0</xdr:rowOff>
    </xdr:to>
    <xdr:sp>
      <xdr:nvSpPr>
        <xdr:cNvPr id="1" name="Line 74"/>
        <xdr:cNvSpPr>
          <a:spLocks/>
        </xdr:cNvSpPr>
      </xdr:nvSpPr>
      <xdr:spPr>
        <a:xfrm flipH="1">
          <a:off x="6600825" y="8610600"/>
          <a:ext cx="9525" cy="0"/>
        </a:xfrm>
        <a:prstGeom prst="line">
          <a:avLst/>
        </a:prstGeom>
        <a:noFill/>
        <a:ln w="284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0</xdr:rowOff>
    </xdr:from>
    <xdr:to>
      <xdr:col>7</xdr:col>
      <xdr:colOff>695325</xdr:colOff>
      <xdr:row>15</xdr:row>
      <xdr:rowOff>95250</xdr:rowOff>
    </xdr:to>
    <xdr:sp>
      <xdr:nvSpPr>
        <xdr:cNvPr id="2" name="Ellipse 19"/>
        <xdr:cNvSpPr>
          <a:spLocks/>
        </xdr:cNvSpPr>
      </xdr:nvSpPr>
      <xdr:spPr>
        <a:xfrm>
          <a:off x="5667375" y="2752725"/>
          <a:ext cx="542925" cy="438150"/>
        </a:xfrm>
        <a:prstGeom prst="ellipse">
          <a:avLst/>
        </a:prstGeom>
        <a:solidFill>
          <a:srgbClr val="000000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104775</xdr:rowOff>
    </xdr:from>
    <xdr:to>
      <xdr:col>7</xdr:col>
      <xdr:colOff>9525</xdr:colOff>
      <xdr:row>9</xdr:row>
      <xdr:rowOff>114300</xdr:rowOff>
    </xdr:to>
    <xdr:sp>
      <xdr:nvSpPr>
        <xdr:cNvPr id="3" name="Gerade Verbindung mit Pfeil 20"/>
        <xdr:cNvSpPr>
          <a:spLocks/>
        </xdr:cNvSpPr>
      </xdr:nvSpPr>
      <xdr:spPr>
        <a:xfrm flipV="1">
          <a:off x="3400425" y="2152650"/>
          <a:ext cx="2124075" cy="952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95250</xdr:rowOff>
    </xdr:from>
    <xdr:to>
      <xdr:col>10</xdr:col>
      <xdr:colOff>714375</xdr:colOff>
      <xdr:row>9</xdr:row>
      <xdr:rowOff>95250</xdr:rowOff>
    </xdr:to>
    <xdr:sp>
      <xdr:nvSpPr>
        <xdr:cNvPr id="4" name="Gerade Verbindung mit Pfeil 21"/>
        <xdr:cNvSpPr>
          <a:spLocks/>
        </xdr:cNvSpPr>
      </xdr:nvSpPr>
      <xdr:spPr>
        <a:xfrm flipH="1">
          <a:off x="6248400" y="2143125"/>
          <a:ext cx="2181225" cy="952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12</xdr:row>
      <xdr:rowOff>85725</xdr:rowOff>
    </xdr:from>
    <xdr:to>
      <xdr:col>7</xdr:col>
      <xdr:colOff>19050</xdr:colOff>
      <xdr:row>12</xdr:row>
      <xdr:rowOff>95250</xdr:rowOff>
    </xdr:to>
    <xdr:sp>
      <xdr:nvSpPr>
        <xdr:cNvPr id="5" name="Gerade Verbindung mit Pfeil 22"/>
        <xdr:cNvSpPr>
          <a:spLocks/>
        </xdr:cNvSpPr>
      </xdr:nvSpPr>
      <xdr:spPr>
        <a:xfrm flipV="1">
          <a:off x="1762125" y="2667000"/>
          <a:ext cx="3771900" cy="19050"/>
        </a:xfrm>
        <a:prstGeom prst="straightConnector1">
          <a:avLst/>
        </a:prstGeom>
        <a:noFill/>
        <a:ln w="28440" cmpd="sng">
          <a:solidFill>
            <a:srgbClr val="FF0000"/>
          </a:solidFill>
          <a:prstDash val="sysDash"/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104775</xdr:rowOff>
    </xdr:from>
    <xdr:to>
      <xdr:col>5</xdr:col>
      <xdr:colOff>28575</xdr:colOff>
      <xdr:row>11</xdr:row>
      <xdr:rowOff>104775</xdr:rowOff>
    </xdr:to>
    <xdr:sp>
      <xdr:nvSpPr>
        <xdr:cNvPr id="6" name="Gerade Verbindung mit Pfeil 23"/>
        <xdr:cNvSpPr>
          <a:spLocks/>
        </xdr:cNvSpPr>
      </xdr:nvSpPr>
      <xdr:spPr>
        <a:xfrm flipV="1">
          <a:off x="3400425" y="2514600"/>
          <a:ext cx="609600" cy="0"/>
        </a:xfrm>
        <a:prstGeom prst="straightConnector1">
          <a:avLst/>
        </a:prstGeom>
        <a:noFill/>
        <a:ln w="25560" cmpd="sng">
          <a:solidFill>
            <a:srgbClr val="FF0000"/>
          </a:solidFill>
          <a:prstDash val="sysDot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2476500</xdr:colOff>
      <xdr:row>3</xdr:row>
      <xdr:rowOff>0</xdr:rowOff>
    </xdr:from>
    <xdr:to>
      <xdr:col>5</xdr:col>
      <xdr:colOff>9525</xdr:colOff>
      <xdr:row>9</xdr:row>
      <xdr:rowOff>28575</xdr:rowOff>
    </xdr:to>
    <xdr:sp>
      <xdr:nvSpPr>
        <xdr:cNvPr id="7" name="Gerade Verbindung 24"/>
        <xdr:cNvSpPr>
          <a:spLocks/>
        </xdr:cNvSpPr>
      </xdr:nvSpPr>
      <xdr:spPr>
        <a:xfrm flipH="1">
          <a:off x="3381375" y="1019175"/>
          <a:ext cx="609600" cy="10572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12</xdr:row>
      <xdr:rowOff>104775</xdr:rowOff>
    </xdr:from>
    <xdr:to>
      <xdr:col>3</xdr:col>
      <xdr:colOff>866775</xdr:colOff>
      <xdr:row>13</xdr:row>
      <xdr:rowOff>171450</xdr:rowOff>
    </xdr:to>
    <xdr:sp>
      <xdr:nvSpPr>
        <xdr:cNvPr id="8" name="Gerade Verbindung 25"/>
        <xdr:cNvSpPr>
          <a:spLocks/>
        </xdr:cNvSpPr>
      </xdr:nvSpPr>
      <xdr:spPr>
        <a:xfrm flipH="1">
          <a:off x="1771650" y="2686050"/>
          <a:ext cx="0" cy="238125"/>
        </a:xfrm>
        <a:prstGeom prst="line">
          <a:avLst/>
        </a:prstGeom>
        <a:noFill/>
        <a:ln w="1584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12</xdr:row>
      <xdr:rowOff>95250</xdr:rowOff>
    </xdr:from>
    <xdr:to>
      <xdr:col>10</xdr:col>
      <xdr:colOff>714375</xdr:colOff>
      <xdr:row>12</xdr:row>
      <xdr:rowOff>95250</xdr:rowOff>
    </xdr:to>
    <xdr:sp>
      <xdr:nvSpPr>
        <xdr:cNvPr id="9" name="Gerade Verbindung mit Pfeil 27"/>
        <xdr:cNvSpPr>
          <a:spLocks/>
        </xdr:cNvSpPr>
      </xdr:nvSpPr>
      <xdr:spPr>
        <a:xfrm flipH="1">
          <a:off x="6248400" y="2676525"/>
          <a:ext cx="2181225" cy="0"/>
        </a:xfrm>
        <a:prstGeom prst="straightConnector1">
          <a:avLst/>
        </a:prstGeom>
        <a:noFill/>
        <a:ln w="28440" cmpd="sng">
          <a:solidFill>
            <a:srgbClr val="FF0000"/>
          </a:solidFill>
          <a:prstDash val="sysDot"/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13</xdr:row>
      <xdr:rowOff>152400</xdr:rowOff>
    </xdr:from>
    <xdr:to>
      <xdr:col>4</xdr:col>
      <xdr:colOff>9525</xdr:colOff>
      <xdr:row>13</xdr:row>
      <xdr:rowOff>152400</xdr:rowOff>
    </xdr:to>
    <xdr:sp>
      <xdr:nvSpPr>
        <xdr:cNvPr id="10" name="Gerade Verbindung mit Pfeil 2"/>
        <xdr:cNvSpPr>
          <a:spLocks/>
        </xdr:cNvSpPr>
      </xdr:nvSpPr>
      <xdr:spPr>
        <a:xfrm flipH="1">
          <a:off x="1790700" y="2905125"/>
          <a:ext cx="1600200" cy="0"/>
        </a:xfrm>
        <a:prstGeom prst="straightConnector1">
          <a:avLst/>
        </a:prstGeom>
        <a:noFill/>
        <a:ln w="2232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Private%20Dateien\Camping\unsere%20Ausr&#252;stung\Beladung%202.4%20%20f&#252;r%20Inland%20mit%20Was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Invent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usrüstung"/>
  <dimension ref="A1:G96"/>
  <sheetViews>
    <sheetView workbookViewId="0" topLeftCell="A10">
      <selection activeCell="E19" activeCellId="1" sqref="A225:IV225 E19"/>
    </sheetView>
  </sheetViews>
  <sheetFormatPr defaultColWidth="11.00390625" defaultRowHeight="14.25"/>
  <cols>
    <col min="1" max="1" width="35.125" style="1" customWidth="1"/>
    <col min="2" max="2" width="11.00390625" style="2" customWidth="1"/>
    <col min="3" max="3" width="3.25390625" style="0" customWidth="1"/>
    <col min="4" max="4" width="6.625" style="0" customWidth="1"/>
  </cols>
  <sheetData>
    <row r="1" spans="1:2" ht="14.25">
      <c r="A1" s="3"/>
      <c r="B1" s="4"/>
    </row>
    <row r="2" spans="1:2" ht="14.25">
      <c r="A2" s="5" t="s">
        <v>0</v>
      </c>
      <c r="B2" s="6">
        <v>0.85</v>
      </c>
    </row>
    <row r="3" spans="1:4" ht="14.25" customHeight="1">
      <c r="A3" s="7" t="s">
        <v>1</v>
      </c>
      <c r="B3" s="8">
        <v>0.5</v>
      </c>
      <c r="D3" s="9"/>
    </row>
    <row r="4" spans="1:7" ht="14.25" customHeight="1">
      <c r="A4" s="10" t="s">
        <v>2</v>
      </c>
      <c r="B4" s="6">
        <v>3.4</v>
      </c>
      <c r="D4" s="11"/>
      <c r="E4" s="11"/>
      <c r="F4" s="11"/>
      <c r="G4" s="11"/>
    </row>
    <row r="5" spans="1:4" ht="14.25" customHeight="1">
      <c r="A5" s="12" t="s">
        <v>3</v>
      </c>
      <c r="B5" s="13">
        <v>0.8</v>
      </c>
      <c r="D5" s="9"/>
    </row>
    <row r="6" spans="1:4" ht="14.25" customHeight="1">
      <c r="A6" s="12" t="s">
        <v>4</v>
      </c>
      <c r="B6" s="14">
        <v>2.35</v>
      </c>
      <c r="D6" s="9"/>
    </row>
    <row r="7" spans="1:4" ht="14.25" customHeight="1">
      <c r="A7" s="5" t="s">
        <v>5</v>
      </c>
      <c r="B7" s="6">
        <v>22.5</v>
      </c>
      <c r="D7" s="9"/>
    </row>
    <row r="8" spans="1:4" ht="14.25" customHeight="1">
      <c r="A8" s="5" t="s">
        <v>6</v>
      </c>
      <c r="B8" s="6">
        <v>0.8</v>
      </c>
      <c r="D8" s="9"/>
    </row>
    <row r="9" spans="1:4" ht="14.25" customHeight="1">
      <c r="A9" s="12" t="s">
        <v>7</v>
      </c>
      <c r="B9" s="13">
        <v>2</v>
      </c>
      <c r="D9" s="9"/>
    </row>
    <row r="10" spans="1:2" ht="14.25">
      <c r="A10" s="5" t="s">
        <v>8</v>
      </c>
      <c r="B10" s="6">
        <v>3.65</v>
      </c>
    </row>
    <row r="11" spans="1:2" ht="12.75">
      <c r="A11" s="12" t="s">
        <v>9</v>
      </c>
      <c r="B11" s="13">
        <v>1.85</v>
      </c>
    </row>
    <row r="12" spans="1:6" s="16" customFormat="1" ht="12.75">
      <c r="A12" s="15" t="s">
        <v>10</v>
      </c>
      <c r="B12" s="13">
        <v>0.58</v>
      </c>
      <c r="D12" s="17"/>
      <c r="E12" s="17"/>
      <c r="F12" s="17"/>
    </row>
    <row r="13" spans="1:6" s="16" customFormat="1" ht="12.75">
      <c r="A13" s="12" t="s">
        <v>11</v>
      </c>
      <c r="B13" s="13">
        <v>0.86</v>
      </c>
      <c r="D13" s="17"/>
      <c r="E13" s="17"/>
      <c r="F13" s="17"/>
    </row>
    <row r="14" spans="1:6" s="16" customFormat="1" ht="12.75">
      <c r="A14" s="12" t="s">
        <v>12</v>
      </c>
      <c r="B14" s="13">
        <v>0.16</v>
      </c>
      <c r="D14" s="17"/>
      <c r="E14" s="17"/>
      <c r="F14" s="17"/>
    </row>
    <row r="15" spans="1:6" ht="12.75">
      <c r="A15" s="12" t="s">
        <v>13</v>
      </c>
      <c r="B15" s="13">
        <v>1.5</v>
      </c>
      <c r="D15" s="18"/>
      <c r="E15" s="18"/>
      <c r="F15" s="18"/>
    </row>
    <row r="16" spans="1:6" ht="12.75">
      <c r="A16" s="19" t="s">
        <v>14</v>
      </c>
      <c r="B16" s="13">
        <v>1.8</v>
      </c>
      <c r="D16" s="18"/>
      <c r="E16" s="18"/>
      <c r="F16" s="18"/>
    </row>
    <row r="17" spans="1:6" ht="12.75">
      <c r="A17" s="19" t="s">
        <v>15</v>
      </c>
      <c r="B17" s="13">
        <v>1.72</v>
      </c>
      <c r="D17" s="18"/>
      <c r="E17" s="18"/>
      <c r="F17" s="18"/>
    </row>
    <row r="18" spans="1:2" ht="12.75">
      <c r="A18" s="20" t="s">
        <v>16</v>
      </c>
      <c r="B18" s="21">
        <v>4.5</v>
      </c>
    </row>
    <row r="19" spans="1:2" ht="12.75">
      <c r="A19" s="22" t="s">
        <v>17</v>
      </c>
      <c r="B19" s="23">
        <v>5</v>
      </c>
    </row>
    <row r="20" spans="1:2" ht="12.75">
      <c r="A20" s="22" t="s">
        <v>18</v>
      </c>
      <c r="B20" s="23">
        <v>11</v>
      </c>
    </row>
    <row r="21" spans="1:2" ht="12.75">
      <c r="A21" s="24" t="s">
        <v>19</v>
      </c>
      <c r="B21" s="25"/>
    </row>
    <row r="22" spans="1:2" s="16" customFormat="1" ht="12.75">
      <c r="A22" s="5" t="s">
        <v>20</v>
      </c>
      <c r="B22" s="6">
        <v>16.1</v>
      </c>
    </row>
    <row r="23" spans="1:2" s="16" customFormat="1" ht="12.75">
      <c r="A23" s="5" t="s">
        <v>21</v>
      </c>
      <c r="B23" s="6">
        <v>11.6</v>
      </c>
    </row>
    <row r="24" spans="1:2" s="16" customFormat="1" ht="12.75">
      <c r="A24" s="12" t="s">
        <v>22</v>
      </c>
      <c r="B24" s="13">
        <v>8.8</v>
      </c>
    </row>
    <row r="25" spans="1:2" s="16" customFormat="1" ht="12.75">
      <c r="A25" s="12" t="s">
        <v>23</v>
      </c>
      <c r="B25" s="13">
        <v>5.4</v>
      </c>
    </row>
    <row r="26" spans="1:2" ht="12.75">
      <c r="A26" s="12" t="s">
        <v>24</v>
      </c>
      <c r="B26" s="13">
        <v>6.25</v>
      </c>
    </row>
    <row r="27" spans="1:2" ht="12.75">
      <c r="A27" s="12" t="s">
        <v>25</v>
      </c>
      <c r="B27" s="13">
        <v>0.9</v>
      </c>
    </row>
    <row r="28" spans="1:2" ht="12.75">
      <c r="A28" s="12" t="s">
        <v>26</v>
      </c>
      <c r="B28" s="13">
        <v>6.8</v>
      </c>
    </row>
    <row r="29" spans="1:2" ht="12.75">
      <c r="A29" s="12" t="s">
        <v>27</v>
      </c>
      <c r="B29" s="13">
        <v>0.18</v>
      </c>
    </row>
    <row r="30" spans="1:2" ht="12.75">
      <c r="A30" s="5" t="s">
        <v>28</v>
      </c>
      <c r="B30" s="6">
        <v>5.1</v>
      </c>
    </row>
    <row r="31" spans="1:2" ht="12.75">
      <c r="A31" s="12" t="s">
        <v>29</v>
      </c>
      <c r="B31" s="13">
        <v>2.2</v>
      </c>
    </row>
    <row r="32" spans="1:2" ht="12.75">
      <c r="A32" s="5" t="s">
        <v>30</v>
      </c>
      <c r="B32" s="6">
        <v>0.4</v>
      </c>
    </row>
    <row r="33" spans="1:2" ht="12.75">
      <c r="A33" s="12" t="s">
        <v>31</v>
      </c>
      <c r="B33" s="13">
        <v>3.3</v>
      </c>
    </row>
    <row r="34" spans="1:2" ht="12.75">
      <c r="A34" s="12" t="s">
        <v>32</v>
      </c>
      <c r="B34" s="13">
        <v>0.3</v>
      </c>
    </row>
    <row r="35" spans="1:2" ht="12.75">
      <c r="A35" s="12" t="s">
        <v>33</v>
      </c>
      <c r="B35" s="13">
        <v>1.02</v>
      </c>
    </row>
    <row r="36" spans="1:2" ht="12.75">
      <c r="A36" s="12" t="s">
        <v>34</v>
      </c>
      <c r="B36" s="6">
        <v>4.9</v>
      </c>
    </row>
    <row r="37" spans="1:2" ht="12.75">
      <c r="A37" s="20" t="s">
        <v>35</v>
      </c>
      <c r="B37" s="6">
        <v>1.5</v>
      </c>
    </row>
    <row r="38" spans="1:2" ht="12.75">
      <c r="A38" s="12" t="s">
        <v>36</v>
      </c>
      <c r="B38" s="13">
        <v>6.35</v>
      </c>
    </row>
    <row r="39" spans="1:2" ht="12.75">
      <c r="A39" s="12" t="s">
        <v>37</v>
      </c>
      <c r="B39" s="13">
        <v>7</v>
      </c>
    </row>
    <row r="40" spans="1:2" ht="12.75">
      <c r="A40" s="12" t="s">
        <v>38</v>
      </c>
      <c r="B40" s="13">
        <v>1.48</v>
      </c>
    </row>
    <row r="41" spans="1:2" ht="12.75">
      <c r="A41" s="12" t="s">
        <v>39</v>
      </c>
      <c r="B41" s="13">
        <v>10</v>
      </c>
    </row>
    <row r="42" spans="1:2" ht="12.75">
      <c r="A42" s="26" t="s">
        <v>40</v>
      </c>
      <c r="B42" s="23">
        <v>1.2</v>
      </c>
    </row>
    <row r="43" spans="1:2" ht="12.75">
      <c r="A43" s="26" t="s">
        <v>41</v>
      </c>
      <c r="B43" s="23">
        <v>1.5</v>
      </c>
    </row>
    <row r="44" spans="1:2" ht="12.75">
      <c r="A44" s="26" t="s">
        <v>42</v>
      </c>
      <c r="B44" s="23">
        <v>1.6</v>
      </c>
    </row>
    <row r="45" spans="1:2" ht="12.75">
      <c r="A45" s="12" t="s">
        <v>43</v>
      </c>
      <c r="B45" s="13">
        <v>0.95</v>
      </c>
    </row>
    <row r="46" spans="1:2" ht="12.75">
      <c r="A46" s="26" t="s">
        <v>44</v>
      </c>
      <c r="B46" s="23">
        <v>0.9</v>
      </c>
    </row>
    <row r="47" spans="1:2" ht="12.75">
      <c r="A47" s="12" t="s">
        <v>45</v>
      </c>
      <c r="B47" s="13">
        <v>1.3</v>
      </c>
    </row>
    <row r="48" spans="1:2" s="16" customFormat="1" ht="12.75">
      <c r="A48" s="12" t="s">
        <v>46</v>
      </c>
      <c r="B48" s="13">
        <v>4</v>
      </c>
    </row>
    <row r="49" spans="1:2" s="16" customFormat="1" ht="12.75">
      <c r="A49" s="12" t="s">
        <v>47</v>
      </c>
      <c r="B49" s="13">
        <v>5</v>
      </c>
    </row>
    <row r="50" spans="1:2" ht="12.75">
      <c r="A50" s="12" t="s">
        <v>48</v>
      </c>
      <c r="B50" s="13">
        <v>3</v>
      </c>
    </row>
    <row r="51" spans="1:2" ht="12.75">
      <c r="A51" s="12" t="s">
        <v>49</v>
      </c>
      <c r="B51" s="13">
        <v>0.78</v>
      </c>
    </row>
    <row r="52" spans="1:2" ht="12.75">
      <c r="A52" s="5" t="s">
        <v>50</v>
      </c>
      <c r="B52" s="6">
        <v>0.85</v>
      </c>
    </row>
    <row r="53" spans="1:2" ht="12.75">
      <c r="A53" s="5" t="s">
        <v>51</v>
      </c>
      <c r="B53" s="6">
        <v>5.55</v>
      </c>
    </row>
    <row r="54" spans="1:2" ht="12.75">
      <c r="A54" s="5" t="s">
        <v>52</v>
      </c>
      <c r="B54" s="6">
        <v>10.75</v>
      </c>
    </row>
    <row r="55" spans="1:2" ht="12.75">
      <c r="A55" s="26" t="s">
        <v>53</v>
      </c>
      <c r="B55" s="23">
        <v>1.28</v>
      </c>
    </row>
    <row r="56" spans="1:2" ht="12.75">
      <c r="A56" s="12" t="s">
        <v>54</v>
      </c>
      <c r="B56" s="13">
        <v>0.3</v>
      </c>
    </row>
    <row r="57" spans="1:2" ht="12.75">
      <c r="A57" s="12" t="s">
        <v>55</v>
      </c>
      <c r="B57" s="13">
        <v>2.5</v>
      </c>
    </row>
    <row r="58" spans="1:2" ht="12.75">
      <c r="A58" s="5" t="s">
        <v>56</v>
      </c>
      <c r="B58" s="6">
        <v>18.3</v>
      </c>
    </row>
    <row r="59" spans="1:2" ht="12.75">
      <c r="A59" s="12" t="s">
        <v>57</v>
      </c>
      <c r="B59" s="13">
        <v>2.8</v>
      </c>
    </row>
    <row r="60" spans="1:2" ht="12.75">
      <c r="A60" s="12" t="s">
        <v>58</v>
      </c>
      <c r="B60" s="13">
        <v>1</v>
      </c>
    </row>
    <row r="61" spans="1:2" ht="12.75">
      <c r="A61" s="12" t="s">
        <v>59</v>
      </c>
      <c r="B61" s="13">
        <v>2.65</v>
      </c>
    </row>
    <row r="62" spans="1:2" ht="12.75">
      <c r="A62" s="12" t="s">
        <v>60</v>
      </c>
      <c r="B62" s="13">
        <v>2.85</v>
      </c>
    </row>
    <row r="63" spans="1:2" ht="12.75">
      <c r="A63" s="12" t="s">
        <v>61</v>
      </c>
      <c r="B63" s="13">
        <v>0.55</v>
      </c>
    </row>
    <row r="64" spans="1:2" s="16" customFormat="1" ht="12.75">
      <c r="A64" s="12" t="s">
        <v>62</v>
      </c>
      <c r="B64" s="13">
        <v>1.85</v>
      </c>
    </row>
    <row r="65" spans="1:2" ht="12.75">
      <c r="A65" s="12" t="s">
        <v>63</v>
      </c>
      <c r="B65" s="13">
        <v>0.6</v>
      </c>
    </row>
    <row r="66" spans="1:2" ht="12.75">
      <c r="A66" s="12" t="s">
        <v>64</v>
      </c>
      <c r="B66" s="13">
        <v>1.64</v>
      </c>
    </row>
    <row r="67" spans="1:2" ht="12.75">
      <c r="A67" s="12" t="s">
        <v>65</v>
      </c>
      <c r="B67" s="13">
        <v>1.3</v>
      </c>
    </row>
    <row r="68" spans="1:2" ht="12.75">
      <c r="A68" s="27" t="s">
        <v>66</v>
      </c>
      <c r="B68" s="13">
        <v>0.45</v>
      </c>
    </row>
    <row r="69" spans="1:2" ht="12.75">
      <c r="A69" s="12" t="s">
        <v>67</v>
      </c>
      <c r="B69" s="13">
        <v>0.65</v>
      </c>
    </row>
    <row r="70" spans="1:2" ht="12.75">
      <c r="A70" s="12" t="s">
        <v>68</v>
      </c>
      <c r="B70" s="13">
        <v>1.95</v>
      </c>
    </row>
    <row r="71" spans="1:2" ht="12.75">
      <c r="A71" s="12" t="s">
        <v>69</v>
      </c>
      <c r="B71" s="13">
        <v>1.2</v>
      </c>
    </row>
    <row r="72" spans="1:2" ht="12.75">
      <c r="A72" s="12" t="s">
        <v>70</v>
      </c>
      <c r="B72" s="13">
        <v>1</v>
      </c>
    </row>
    <row r="73" spans="1:2" ht="12.75">
      <c r="A73" s="12" t="s">
        <v>71</v>
      </c>
      <c r="B73" s="13">
        <v>1.45</v>
      </c>
    </row>
    <row r="74" spans="1:2" s="16" customFormat="1" ht="12.75">
      <c r="A74" s="12" t="s">
        <v>72</v>
      </c>
      <c r="B74" s="13">
        <v>2.5</v>
      </c>
    </row>
    <row r="75" spans="1:2" ht="12.75">
      <c r="A75" s="12" t="s">
        <v>73</v>
      </c>
      <c r="B75" s="13">
        <v>2.7</v>
      </c>
    </row>
    <row r="76" spans="1:2" ht="12.75">
      <c r="A76" s="5" t="s">
        <v>74</v>
      </c>
      <c r="B76" s="6">
        <v>4.5</v>
      </c>
    </row>
    <row r="77" spans="1:2" ht="12.75">
      <c r="A77" s="5" t="s">
        <v>75</v>
      </c>
      <c r="B77" s="6">
        <v>0.38</v>
      </c>
    </row>
    <row r="78" spans="1:2" ht="12.75">
      <c r="A78" s="5" t="s">
        <v>76</v>
      </c>
      <c r="B78" s="6">
        <v>0.85</v>
      </c>
    </row>
    <row r="79" spans="1:2" ht="12.75">
      <c r="A79" s="5" t="s">
        <v>77</v>
      </c>
      <c r="B79" s="6">
        <v>0.25</v>
      </c>
    </row>
    <row r="80" spans="1:2" ht="12.75">
      <c r="A80" s="12" t="s">
        <v>78</v>
      </c>
      <c r="B80" s="13">
        <v>1.2</v>
      </c>
    </row>
    <row r="81" spans="1:2" ht="12.75">
      <c r="A81" s="5" t="s">
        <v>79</v>
      </c>
      <c r="B81" s="6">
        <v>1</v>
      </c>
    </row>
    <row r="82" spans="1:2" ht="12.75">
      <c r="A82" s="5" t="s">
        <v>80</v>
      </c>
      <c r="B82" s="6">
        <v>10.5</v>
      </c>
    </row>
    <row r="83" spans="1:2" ht="12.75">
      <c r="A83" s="28" t="s">
        <v>81</v>
      </c>
      <c r="B83" s="6">
        <v>0.55</v>
      </c>
    </row>
    <row r="84" spans="1:2" ht="12.75">
      <c r="A84" s="5" t="s">
        <v>82</v>
      </c>
      <c r="B84" s="6">
        <v>4.6</v>
      </c>
    </row>
    <row r="85" spans="1:2" ht="12.75">
      <c r="A85" s="5" t="s">
        <v>83</v>
      </c>
      <c r="B85" s="6">
        <v>4</v>
      </c>
    </row>
    <row r="86" spans="1:2" ht="12.75">
      <c r="A86" s="5" t="s">
        <v>84</v>
      </c>
      <c r="B86" s="6">
        <v>2.3</v>
      </c>
    </row>
    <row r="87" spans="1:2" ht="12.75">
      <c r="A87" s="5" t="s">
        <v>85</v>
      </c>
      <c r="B87" s="29">
        <v>1.75</v>
      </c>
    </row>
    <row r="88" spans="1:2" ht="12.75">
      <c r="A88" s="5" t="s">
        <v>86</v>
      </c>
      <c r="B88" s="6">
        <v>1.5</v>
      </c>
    </row>
    <row r="89" spans="1:2" ht="12.75">
      <c r="A89" s="12" t="s">
        <v>87</v>
      </c>
      <c r="B89" s="13">
        <v>0.56</v>
      </c>
    </row>
    <row r="90" spans="1:2" ht="12.75">
      <c r="A90" s="12" t="s">
        <v>88</v>
      </c>
      <c r="B90" s="13">
        <v>3.8</v>
      </c>
    </row>
    <row r="91" spans="1:2" ht="12.75">
      <c r="A91" s="12"/>
      <c r="B91" s="13"/>
    </row>
    <row r="92" spans="1:3" ht="12.75">
      <c r="A92" s="12"/>
      <c r="B92" s="13"/>
      <c r="C92" s="30"/>
    </row>
    <row r="93" spans="1:2" ht="12.75">
      <c r="A93" s="12"/>
      <c r="B93" s="13"/>
    </row>
    <row r="94" spans="1:2" ht="12.75">
      <c r="A94" s="20"/>
      <c r="B94" s="21"/>
    </row>
    <row r="95" spans="1:2" ht="12.75">
      <c r="A95" s="31"/>
      <c r="B95" s="29"/>
    </row>
    <row r="96" ht="12.75">
      <c r="B96" s="32"/>
    </row>
  </sheetData>
  <sheetProtection selectLockedCells="1" selectUnlockedCells="1"/>
  <mergeCells count="2">
    <mergeCell ref="D4:G4"/>
    <mergeCell ref="D12:F1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D332"/>
  <sheetViews>
    <sheetView tabSelected="1" workbookViewId="0" topLeftCell="B1">
      <selection activeCell="B225" sqref="A225:IV225"/>
    </sheetView>
  </sheetViews>
  <sheetFormatPr defaultColWidth="11.00390625" defaultRowHeight="14.25"/>
  <cols>
    <col min="1" max="1" width="7.25390625" style="33" customWidth="1"/>
    <col min="2" max="2" width="1.37890625" style="34" customWidth="1"/>
    <col min="3" max="3" width="3.25390625" style="34" customWidth="1"/>
    <col min="4" max="4" width="32.50390625" style="33" customWidth="1"/>
    <col min="5" max="5" width="7.875" style="35" customWidth="1"/>
    <col min="6" max="6" width="10.50390625" style="35" customWidth="1"/>
    <col min="7" max="8" width="9.625" style="36" customWidth="1"/>
    <col min="9" max="9" width="9.625" style="33" customWidth="1"/>
    <col min="10" max="10" width="9.625" style="37" customWidth="1"/>
    <col min="11" max="11" width="9.375" style="38" customWidth="1"/>
    <col min="12" max="12" width="13.375" style="33" customWidth="1"/>
    <col min="13" max="13" width="3.25390625" style="33" customWidth="1"/>
    <col min="14" max="16384" width="11.00390625" style="33" customWidth="1"/>
  </cols>
  <sheetData>
    <row r="1" spans="1:108" s="41" customFormat="1" ht="35.25" customHeight="1">
      <c r="A1" s="39"/>
      <c r="B1" s="40" t="s">
        <v>89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</row>
    <row r="2" spans="1:108" s="41" customFormat="1" ht="36" customHeight="1">
      <c r="A2" s="39"/>
      <c r="B2" s="42"/>
      <c r="C2" s="43"/>
      <c r="D2" s="43"/>
      <c r="E2" s="44" t="s">
        <v>90</v>
      </c>
      <c r="F2" s="44"/>
      <c r="G2" s="44"/>
      <c r="H2" s="44"/>
      <c r="I2" s="44"/>
      <c r="J2" s="44"/>
      <c r="K2" s="43"/>
      <c r="L2" s="43"/>
      <c r="M2" s="45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</row>
    <row r="3" spans="2:13" s="39" customFormat="1" ht="9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5"/>
    </row>
    <row r="4" spans="2:13" s="39" customFormat="1" ht="13.5" customHeight="1">
      <c r="B4" s="42"/>
      <c r="C4" s="43"/>
      <c r="D4" s="46"/>
      <c r="E4" s="46"/>
      <c r="F4" s="47"/>
      <c r="G4" s="47"/>
      <c r="H4" s="48"/>
      <c r="I4" s="49"/>
      <c r="J4" s="48"/>
      <c r="K4" s="50"/>
      <c r="L4" s="51"/>
      <c r="M4" s="45"/>
    </row>
    <row r="5" spans="2:13" s="39" customFormat="1" ht="13.5" customHeight="1">
      <c r="B5" s="42"/>
      <c r="C5" s="43"/>
      <c r="D5" s="52" t="s">
        <v>91</v>
      </c>
      <c r="E5" s="46"/>
      <c r="F5" s="46"/>
      <c r="G5" s="53" t="s">
        <v>92</v>
      </c>
      <c r="H5" s="54">
        <v>1211</v>
      </c>
      <c r="I5" s="55"/>
      <c r="J5" s="56" t="s">
        <v>93</v>
      </c>
      <c r="K5" s="56"/>
      <c r="L5" s="51"/>
      <c r="M5" s="45"/>
    </row>
    <row r="6" spans="2:13" s="39" customFormat="1" ht="13.5" customHeight="1">
      <c r="B6" s="42"/>
      <c r="C6" s="43"/>
      <c r="D6" s="57">
        <v>100</v>
      </c>
      <c r="E6" s="46"/>
      <c r="F6" s="46"/>
      <c r="G6" s="53"/>
      <c r="H6" s="54"/>
      <c r="I6" s="55"/>
      <c r="J6" s="58">
        <v>1500</v>
      </c>
      <c r="K6" s="58"/>
      <c r="L6" s="51"/>
      <c r="M6" s="45"/>
    </row>
    <row r="7" spans="2:13" s="39" customFormat="1" ht="13.5" customHeight="1">
      <c r="B7" s="42"/>
      <c r="C7" s="43"/>
      <c r="D7" s="46"/>
      <c r="E7" s="46"/>
      <c r="F7" s="46"/>
      <c r="G7" s="53"/>
      <c r="H7" s="54"/>
      <c r="I7" s="55"/>
      <c r="J7" s="55"/>
      <c r="K7" s="59"/>
      <c r="L7" s="51"/>
      <c r="M7" s="45"/>
    </row>
    <row r="8" spans="2:13" s="39" customFormat="1" ht="13.5" customHeight="1">
      <c r="B8" s="42"/>
      <c r="C8" s="43"/>
      <c r="D8" s="46"/>
      <c r="E8" s="46"/>
      <c r="F8" s="46"/>
      <c r="G8" s="46"/>
      <c r="H8" s="60"/>
      <c r="I8" s="55"/>
      <c r="J8" s="60"/>
      <c r="K8" s="61"/>
      <c r="L8" s="51"/>
      <c r="M8" s="45"/>
    </row>
    <row r="9" spans="2:13" s="39" customFormat="1" ht="13.5" customHeight="1">
      <c r="B9" s="42"/>
      <c r="C9" s="43"/>
      <c r="D9" s="46"/>
      <c r="E9" s="46"/>
      <c r="F9" s="46"/>
      <c r="G9" s="46"/>
      <c r="H9" s="62" t="s">
        <v>94</v>
      </c>
      <c r="I9" s="55"/>
      <c r="J9" s="60"/>
      <c r="K9" s="61"/>
      <c r="L9" s="51"/>
      <c r="M9" s="45"/>
    </row>
    <row r="10" spans="2:13" s="39" customFormat="1" ht="13.5" customHeight="1">
      <c r="B10" s="42"/>
      <c r="C10" s="43"/>
      <c r="D10" s="63"/>
      <c r="E10" s="46"/>
      <c r="F10" s="46"/>
      <c r="G10" s="46"/>
      <c r="H10" s="64">
        <v>560</v>
      </c>
      <c r="I10" s="55"/>
      <c r="J10" s="60"/>
      <c r="K10" s="61"/>
      <c r="L10" s="51"/>
      <c r="M10" s="45"/>
    </row>
    <row r="11" spans="2:13" s="39" customFormat="1" ht="15" customHeight="1">
      <c r="B11" s="42"/>
      <c r="C11" s="43"/>
      <c r="D11" s="46"/>
      <c r="E11" s="65"/>
      <c r="F11" s="66" t="s">
        <v>95</v>
      </c>
      <c r="G11" s="46"/>
      <c r="H11" s="60"/>
      <c r="I11" s="55"/>
      <c r="J11" s="60"/>
      <c r="K11" s="61"/>
      <c r="L11" s="51"/>
      <c r="M11" s="45"/>
    </row>
    <row r="12" spans="2:13" s="39" customFormat="1" ht="13.5" customHeight="1">
      <c r="B12" s="42"/>
      <c r="C12" s="43"/>
      <c r="D12" s="46"/>
      <c r="E12" s="65"/>
      <c r="F12" s="67">
        <v>40</v>
      </c>
      <c r="G12" s="46"/>
      <c r="H12" s="68" t="s">
        <v>96</v>
      </c>
      <c r="I12" s="46"/>
      <c r="J12" s="46"/>
      <c r="K12" s="61"/>
      <c r="L12" s="51"/>
      <c r="M12" s="45"/>
    </row>
    <row r="13" spans="2:13" s="39" customFormat="1" ht="13.5" customHeight="1">
      <c r="B13" s="42"/>
      <c r="C13" s="43"/>
      <c r="D13" s="46"/>
      <c r="E13" s="65"/>
      <c r="F13" s="46"/>
      <c r="G13" s="46"/>
      <c r="H13" s="69">
        <v>700</v>
      </c>
      <c r="I13" s="46"/>
      <c r="J13" s="46"/>
      <c r="K13" s="61"/>
      <c r="L13" s="51"/>
      <c r="M13" s="45"/>
    </row>
    <row r="14" spans="2:13" s="39" customFormat="1" ht="13.5" customHeight="1">
      <c r="B14" s="42"/>
      <c r="C14" s="43"/>
      <c r="D14" s="46"/>
      <c r="E14" s="70"/>
      <c r="F14" s="71"/>
      <c r="G14" s="71"/>
      <c r="H14" s="71"/>
      <c r="I14" s="71"/>
      <c r="J14" s="71"/>
      <c r="K14" s="72"/>
      <c r="L14" s="51"/>
      <c r="M14" s="45"/>
    </row>
    <row r="15" spans="2:13" s="39" customFormat="1" ht="13.5" customHeight="1">
      <c r="B15" s="42"/>
      <c r="C15" s="43"/>
      <c r="D15" s="46"/>
      <c r="E15" s="46"/>
      <c r="F15" s="46"/>
      <c r="G15" s="46"/>
      <c r="H15" s="46"/>
      <c r="I15" s="46"/>
      <c r="J15" s="46"/>
      <c r="K15" s="73"/>
      <c r="L15" s="51"/>
      <c r="M15" s="45"/>
    </row>
    <row r="16" spans="2:13" s="39" customFormat="1" ht="13.5" customHeight="1">
      <c r="B16" s="42"/>
      <c r="C16" s="43"/>
      <c r="D16" s="46"/>
      <c r="E16" s="46"/>
      <c r="F16" s="46"/>
      <c r="G16" s="46"/>
      <c r="H16" s="46"/>
      <c r="I16" s="46"/>
      <c r="J16" s="46"/>
      <c r="K16" s="73"/>
      <c r="L16" s="51"/>
      <c r="M16" s="45"/>
    </row>
    <row r="17" spans="2:13" s="39" customFormat="1" ht="9.75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5"/>
    </row>
    <row r="18" spans="2:13" s="39" customFormat="1" ht="13.5" customHeight="1">
      <c r="B18" s="42"/>
      <c r="C18" s="43"/>
      <c r="D18" s="43"/>
      <c r="E18" s="74" t="s">
        <v>97</v>
      </c>
      <c r="F18" s="75" t="s">
        <v>98</v>
      </c>
      <c r="G18" s="75"/>
      <c r="H18" s="76" t="s">
        <v>99</v>
      </c>
      <c r="I18" s="77">
        <v>38</v>
      </c>
      <c r="J18" s="78">
        <f>I18*0.9</f>
        <v>34.2</v>
      </c>
      <c r="K18" s="43"/>
      <c r="L18" s="43"/>
      <c r="M18" s="45"/>
    </row>
    <row r="19" spans="2:13" s="39" customFormat="1" ht="13.5" customHeight="1">
      <c r="B19" s="42"/>
      <c r="C19" s="43"/>
      <c r="D19" s="43"/>
      <c r="E19" s="74"/>
      <c r="F19" s="79" t="s">
        <v>100</v>
      </c>
      <c r="G19" s="79"/>
      <c r="H19" s="80">
        <v>2</v>
      </c>
      <c r="I19" s="81">
        <v>21.5</v>
      </c>
      <c r="J19" s="82">
        <f>I19*H19</f>
        <v>43</v>
      </c>
      <c r="K19" s="43"/>
      <c r="L19" s="43"/>
      <c r="M19" s="45"/>
    </row>
    <row r="20" spans="2:13" s="39" customFormat="1" ht="13.5" customHeight="1">
      <c r="B20" s="42"/>
      <c r="C20" s="43"/>
      <c r="D20" s="43"/>
      <c r="E20" s="74"/>
      <c r="F20" s="83" t="s">
        <v>101</v>
      </c>
      <c r="G20" s="84"/>
      <c r="H20" s="85"/>
      <c r="I20" s="85"/>
      <c r="J20" s="82">
        <v>7</v>
      </c>
      <c r="K20" s="43"/>
      <c r="L20" s="43"/>
      <c r="M20" s="45"/>
    </row>
    <row r="21" spans="2:13" s="39" customFormat="1" ht="13.5" customHeight="1">
      <c r="B21" s="42"/>
      <c r="C21" s="43"/>
      <c r="D21" s="43"/>
      <c r="E21" s="74"/>
      <c r="F21" s="83" t="s">
        <v>102</v>
      </c>
      <c r="G21" s="84"/>
      <c r="H21" s="84"/>
      <c r="I21" s="86"/>
      <c r="J21" s="82"/>
      <c r="K21" s="43"/>
      <c r="L21" s="43"/>
      <c r="M21" s="45"/>
    </row>
    <row r="22" spans="2:13" s="39" customFormat="1" ht="13.5" customHeight="1">
      <c r="B22" s="42"/>
      <c r="C22" s="43"/>
      <c r="D22" s="43"/>
      <c r="E22" s="74"/>
      <c r="F22" s="87" t="s">
        <v>103</v>
      </c>
      <c r="G22" s="88"/>
      <c r="H22" s="88"/>
      <c r="I22" s="89"/>
      <c r="J22" s="90"/>
      <c r="K22" s="43"/>
      <c r="L22" s="43"/>
      <c r="M22" s="45"/>
    </row>
    <row r="23" spans="2:13" s="39" customFormat="1" ht="8.2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5"/>
    </row>
    <row r="24" spans="2:13" s="39" customFormat="1" ht="24" customHeight="1">
      <c r="B24" s="42"/>
      <c r="C24" s="43"/>
      <c r="D24" s="43"/>
      <c r="E24" s="43"/>
      <c r="F24" s="91" t="s">
        <v>104</v>
      </c>
      <c r="G24" s="91"/>
      <c r="H24" s="91"/>
      <c r="I24" s="92">
        <f>H5-SUM(J18:J22)</f>
        <v>1126.8</v>
      </c>
      <c r="J24" s="43"/>
      <c r="K24" s="43"/>
      <c r="L24" s="43"/>
      <c r="M24" s="45"/>
    </row>
    <row r="25" spans="2:13" s="39" customFormat="1" ht="8.2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5"/>
    </row>
    <row r="26" spans="2:13" s="39" customFormat="1" ht="13.5" customHeight="1">
      <c r="B26" s="42"/>
      <c r="C26" s="43"/>
      <c r="D26" s="43"/>
      <c r="E26" s="93" t="s">
        <v>105</v>
      </c>
      <c r="F26" s="94" t="s">
        <v>106</v>
      </c>
      <c r="G26" s="94"/>
      <c r="H26" s="94"/>
      <c r="I26" s="94"/>
      <c r="J26" s="95">
        <v>33</v>
      </c>
      <c r="K26" s="43"/>
      <c r="L26" s="43"/>
      <c r="M26" s="45"/>
    </row>
    <row r="27" spans="2:13" s="39" customFormat="1" ht="13.5" customHeight="1">
      <c r="B27" s="42"/>
      <c r="C27" s="43"/>
      <c r="D27" s="43"/>
      <c r="E27" s="93"/>
      <c r="F27" s="96" t="s">
        <v>107</v>
      </c>
      <c r="G27" s="96"/>
      <c r="H27" s="96"/>
      <c r="I27" s="96"/>
      <c r="J27" s="97">
        <v>33</v>
      </c>
      <c r="K27" s="43"/>
      <c r="L27" s="43"/>
      <c r="M27" s="45"/>
    </row>
    <row r="28" spans="2:13" s="39" customFormat="1" ht="13.5" customHeight="1">
      <c r="B28" s="42"/>
      <c r="C28" s="43"/>
      <c r="D28" s="43"/>
      <c r="E28" s="93"/>
      <c r="F28" s="96" t="s">
        <v>108</v>
      </c>
      <c r="G28" s="96"/>
      <c r="H28" s="96"/>
      <c r="I28" s="96"/>
      <c r="J28" s="97">
        <v>1</v>
      </c>
      <c r="K28" s="43"/>
      <c r="L28" s="43"/>
      <c r="M28" s="45"/>
    </row>
    <row r="29" spans="2:13" s="39" customFormat="1" ht="13.5" customHeight="1">
      <c r="B29" s="42"/>
      <c r="C29" s="43"/>
      <c r="D29" s="43"/>
      <c r="E29" s="93"/>
      <c r="F29" s="98" t="s">
        <v>109</v>
      </c>
      <c r="G29" s="98"/>
      <c r="H29" s="99" t="s">
        <v>110</v>
      </c>
      <c r="I29" s="99"/>
      <c r="J29" s="97"/>
      <c r="K29" s="43"/>
      <c r="L29" s="43"/>
      <c r="M29" s="45"/>
    </row>
    <row r="30" spans="2:13" s="39" customFormat="1" ht="13.5" customHeight="1">
      <c r="B30" s="42"/>
      <c r="C30" s="43"/>
      <c r="D30" s="43"/>
      <c r="E30" s="93"/>
      <c r="F30" s="98"/>
      <c r="G30" s="98"/>
      <c r="H30" s="100" t="s">
        <v>111</v>
      </c>
      <c r="I30" s="100"/>
      <c r="J30" s="101"/>
      <c r="K30" s="43"/>
      <c r="L30" s="43"/>
      <c r="M30" s="45"/>
    </row>
    <row r="31" spans="2:13" s="39" customFormat="1" ht="8.2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5"/>
    </row>
    <row r="32" spans="2:13" s="39" customFormat="1" ht="24" customHeight="1">
      <c r="B32" s="42"/>
      <c r="C32" s="43"/>
      <c r="D32" s="43"/>
      <c r="E32" s="43"/>
      <c r="F32" s="91" t="s">
        <v>112</v>
      </c>
      <c r="G32" s="91"/>
      <c r="H32" s="91"/>
      <c r="I32" s="102">
        <f>I24+SUM(J26:J30)</f>
        <v>1193.8</v>
      </c>
      <c r="J32" s="43"/>
      <c r="K32" s="43"/>
      <c r="L32" s="43"/>
      <c r="M32" s="45"/>
    </row>
    <row r="33" spans="2:13" s="39" customFormat="1" ht="15" customHeight="1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</row>
    <row r="34" spans="2:13" s="106" customFormat="1" ht="8.2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2:13" s="106" customFormat="1" ht="13.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2:13" s="39" customFormat="1" ht="8.25" customHeight="1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</row>
    <row r="37" spans="2:13" s="39" customFormat="1" ht="27" customHeight="1">
      <c r="B37" s="111"/>
      <c r="C37" s="112" t="s">
        <v>113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3"/>
    </row>
    <row r="38" spans="2:13" s="39" customFormat="1" ht="13.5" customHeight="1">
      <c r="B38" s="111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3"/>
    </row>
    <row r="39" spans="2:13" s="39" customFormat="1" ht="24" customHeight="1">
      <c r="B39" s="111"/>
      <c r="C39" s="114"/>
      <c r="D39" s="114"/>
      <c r="E39" s="115" t="s">
        <v>114</v>
      </c>
      <c r="F39" s="115"/>
      <c r="G39" s="115" t="s">
        <v>115</v>
      </c>
      <c r="H39" s="115"/>
      <c r="I39" s="115" t="s">
        <v>116</v>
      </c>
      <c r="J39" s="115"/>
      <c r="K39" s="114"/>
      <c r="L39" s="114"/>
      <c r="M39" s="113"/>
    </row>
    <row r="40" spans="2:13" s="39" customFormat="1" ht="18.75" customHeight="1">
      <c r="B40" s="111"/>
      <c r="C40" s="114"/>
      <c r="D40" s="114"/>
      <c r="E40" s="116">
        <f>J6-I32</f>
        <v>306.20000000000005</v>
      </c>
      <c r="F40" s="116"/>
      <c r="G40" s="116">
        <f>SUM(G69:I69)+SUM(G97:I97)+SUM(G122:I122)+SUM(G163:I163)</f>
        <v>168.44</v>
      </c>
      <c r="H40" s="116"/>
      <c r="I40" s="116">
        <f>E40-G40</f>
        <v>137.76000000000005</v>
      </c>
      <c r="J40" s="116"/>
      <c r="K40" s="114"/>
      <c r="L40" s="114"/>
      <c r="M40" s="113"/>
    </row>
    <row r="41" spans="2:13" s="39" customFormat="1" ht="13.5" customHeight="1">
      <c r="B41" s="111"/>
      <c r="C41" s="114"/>
      <c r="D41" s="114"/>
      <c r="E41" s="117"/>
      <c r="F41" s="117"/>
      <c r="G41" s="117"/>
      <c r="H41" s="117"/>
      <c r="I41" s="117"/>
      <c r="J41" s="117"/>
      <c r="K41" s="114"/>
      <c r="L41" s="114"/>
      <c r="M41" s="113"/>
    </row>
    <row r="42" spans="2:13" s="39" customFormat="1" ht="17.25" customHeight="1">
      <c r="B42" s="111"/>
      <c r="C42" s="114"/>
      <c r="D42" s="114"/>
      <c r="E42" s="117"/>
      <c r="F42" s="117"/>
      <c r="G42" s="118" t="s">
        <v>117</v>
      </c>
      <c r="H42" s="119" t="s">
        <v>91</v>
      </c>
      <c r="I42" s="120" t="s">
        <v>118</v>
      </c>
      <c r="J42" s="117"/>
      <c r="K42" s="114"/>
      <c r="L42" s="114"/>
      <c r="M42" s="113"/>
    </row>
    <row r="43" spans="2:13" s="39" customFormat="1" ht="17.25" customHeight="1">
      <c r="B43" s="111"/>
      <c r="C43" s="114"/>
      <c r="D43" s="114"/>
      <c r="E43" s="117"/>
      <c r="F43" s="117"/>
      <c r="G43" s="121">
        <f>G69+G97+G122+G163</f>
        <v>75.13</v>
      </c>
      <c r="H43" s="122">
        <f>D6+(SUM(G97:I97)-SUM(G163:I163))+(SUM(G97:I97)*((H10/2-F12)-75)/(H13-H10/2))+SUM(G69:I69)*(H10/2-F12/(3*2))/(H13-H10/2)</f>
        <v>108.39853174603172</v>
      </c>
      <c r="I43" s="122">
        <f>I69+I97+I122+I163</f>
        <v>64.41</v>
      </c>
      <c r="J43" s="117"/>
      <c r="K43" s="114"/>
      <c r="L43" s="114"/>
      <c r="M43" s="113"/>
    </row>
    <row r="44" spans="2:13" s="39" customFormat="1" ht="13.5" customHeight="1">
      <c r="B44" s="111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3"/>
    </row>
    <row r="45" spans="2:13" s="123" customFormat="1" ht="13.5" customHeight="1">
      <c r="B45" s="124"/>
      <c r="C45" s="117"/>
      <c r="D45" s="125"/>
      <c r="E45" s="125"/>
      <c r="F45" s="126"/>
      <c r="G45" s="126"/>
      <c r="H45" s="126"/>
      <c r="I45" s="126"/>
      <c r="J45" s="125"/>
      <c r="K45" s="125"/>
      <c r="L45" s="125"/>
      <c r="M45" s="127"/>
    </row>
    <row r="46" spans="2:13" s="128" customFormat="1" ht="14.25" customHeight="1">
      <c r="B46" s="129" t="s">
        <v>119</v>
      </c>
      <c r="C46" s="129"/>
      <c r="D46" s="130" t="s">
        <v>120</v>
      </c>
      <c r="E46" s="131" t="s">
        <v>121</v>
      </c>
      <c r="F46" s="132" t="s">
        <v>122</v>
      </c>
      <c r="G46" s="133" t="s">
        <v>123</v>
      </c>
      <c r="H46" s="134" t="s">
        <v>124</v>
      </c>
      <c r="I46" s="135" t="s">
        <v>125</v>
      </c>
      <c r="J46" s="136" t="s">
        <v>126</v>
      </c>
      <c r="K46" s="136"/>
      <c r="L46" s="137" t="s">
        <v>127</v>
      </c>
      <c r="M46" s="137"/>
    </row>
    <row r="47" spans="2:13" s="138" customFormat="1" ht="13.5" customHeight="1">
      <c r="B47" s="139" t="s">
        <v>128</v>
      </c>
      <c r="C47" s="139"/>
      <c r="D47" s="140" t="s">
        <v>129</v>
      </c>
      <c r="E47" s="141">
        <f>IF(ISERROR(VLOOKUP(D47,Ausrüstung!$A:$B,2,FALSE)),0,VLOOKUP(D47,Ausrüstung!$A:$B,2,FALSE))</f>
        <v>0.5</v>
      </c>
      <c r="F47" s="142" t="s">
        <v>125</v>
      </c>
      <c r="G47" s="143">
        <f>IF($F47="Links",$E47,"")</f>
      </c>
      <c r="H47" s="144">
        <f>IF($F47="Mitte",$E47,"")</f>
      </c>
      <c r="I47" s="145">
        <f>IF(F47="Rechts",E47,"")</f>
        <v>0.5</v>
      </c>
      <c r="J47" s="146">
        <f>IF($F47="Zugw.",$E47,"")</f>
      </c>
      <c r="K47" s="147"/>
      <c r="L47" s="148"/>
      <c r="M47" s="149"/>
    </row>
    <row r="48" spans="2:13" s="138" customFormat="1" ht="13.5" customHeight="1">
      <c r="B48" s="139"/>
      <c r="C48" s="139"/>
      <c r="D48" s="140"/>
      <c r="E48" s="141"/>
      <c r="F48" s="142"/>
      <c r="G48" s="143">
        <f>IF($F48="Links",$E48,"")</f>
      </c>
      <c r="H48" s="144">
        <f>IF($F48="Mitte",$E48,"")</f>
      </c>
      <c r="I48" s="145">
        <f>IF(F48="Rechts",E48,"")</f>
      </c>
      <c r="J48" s="146">
        <f>IF($F48="Zugw.",$E48,"")</f>
      </c>
      <c r="K48" s="147"/>
      <c r="L48" s="148"/>
      <c r="M48" s="149"/>
    </row>
    <row r="49" spans="2:13" s="138" customFormat="1" ht="13.5" customHeight="1">
      <c r="B49" s="139"/>
      <c r="C49" s="139"/>
      <c r="D49" s="140" t="s">
        <v>2</v>
      </c>
      <c r="E49" s="141">
        <f>IF(ISERROR(VLOOKUP(D49,Ausrüstung!$A:$B,2,FALSE)),0,VLOOKUP(D49,Ausrüstung!$A:$B,2,FALSE))</f>
        <v>3.4</v>
      </c>
      <c r="F49" s="142" t="s">
        <v>125</v>
      </c>
      <c r="G49" s="143">
        <f>IF($F49="Links",$E49,"")</f>
      </c>
      <c r="H49" s="144">
        <f>IF($F49="Mitte",$E49,"")</f>
      </c>
      <c r="I49" s="145">
        <f>IF(F49="Rechts",E49,"")</f>
        <v>3.4</v>
      </c>
      <c r="J49" s="146">
        <f>IF($F49="Zugw.",$E49,"")</f>
      </c>
      <c r="K49" s="147"/>
      <c r="L49" s="148"/>
      <c r="M49" s="149"/>
    </row>
    <row r="50" spans="2:13" s="138" customFormat="1" ht="13.5" customHeight="1">
      <c r="B50" s="139"/>
      <c r="C50" s="139"/>
      <c r="D50" s="140" t="s">
        <v>33</v>
      </c>
      <c r="E50" s="141">
        <f>IF(ISERROR(VLOOKUP(D50,Ausrüstung!$A:$B,2,FALSE)),0,VLOOKUP(D50,Ausrüstung!$A:$B,2,FALSE))</f>
        <v>1.02</v>
      </c>
      <c r="F50" s="142" t="s">
        <v>125</v>
      </c>
      <c r="G50" s="143">
        <f>IF($F50="Links",$E50,"")</f>
      </c>
      <c r="H50" s="144">
        <f>IF($F50="Mitte",$E50,"")</f>
      </c>
      <c r="I50" s="145">
        <f>IF(F50="Rechts",E50,"")</f>
        <v>1.02</v>
      </c>
      <c r="J50" s="146">
        <f>IF($F50="Zugw.",$E50,"")</f>
      </c>
      <c r="K50" s="147"/>
      <c r="L50" s="148"/>
      <c r="M50" s="149"/>
    </row>
    <row r="51" spans="2:13" s="138" customFormat="1" ht="13.5" customHeight="1">
      <c r="B51" s="139"/>
      <c r="C51" s="139"/>
      <c r="D51" s="140" t="s">
        <v>21</v>
      </c>
      <c r="E51" s="141">
        <f>IF(ISERROR(VLOOKUP(D51,Ausrüstung!$A:$B,2,FALSE)),0,VLOOKUP(D51,Ausrüstung!$A:$B,2,FALSE))</f>
        <v>11.6</v>
      </c>
      <c r="F51" s="142" t="s">
        <v>124</v>
      </c>
      <c r="G51" s="143">
        <f>IF($F51="Links",$E51,"")</f>
      </c>
      <c r="H51" s="144">
        <f>IF($F51="Mitte",$E51,"")</f>
        <v>11.6</v>
      </c>
      <c r="I51" s="145">
        <f>IF(F51="Rechts",E51,"")</f>
      </c>
      <c r="J51" s="146">
        <f>IF($F51="Zugw.",$E51,"")</f>
      </c>
      <c r="K51" s="147"/>
      <c r="L51" s="148"/>
      <c r="M51" s="149"/>
    </row>
    <row r="52" spans="2:13" s="138" customFormat="1" ht="13.5" customHeight="1">
      <c r="B52" s="139"/>
      <c r="C52" s="139"/>
      <c r="D52" s="140" t="s">
        <v>20</v>
      </c>
      <c r="E52" s="141">
        <f>IF(ISERROR(VLOOKUP(D52,Ausrüstung!$A:$B,2,FALSE)),0,VLOOKUP(D52,Ausrüstung!$A:$B,2,FALSE))</f>
        <v>16.1</v>
      </c>
      <c r="F52" s="142" t="s">
        <v>124</v>
      </c>
      <c r="G52" s="143">
        <f>IF($F52="Links",$E52,"")</f>
      </c>
      <c r="H52" s="144">
        <f>IF($F52="Mitte",$E52,"")</f>
        <v>16.1</v>
      </c>
      <c r="I52" s="145">
        <f>IF(F52="Rechts",E52,"")</f>
      </c>
      <c r="J52" s="146">
        <f>IF($F52="Zugw.",$E52,"")</f>
      </c>
      <c r="K52" s="147"/>
      <c r="L52" s="148"/>
      <c r="M52" s="149"/>
    </row>
    <row r="53" spans="2:13" s="138" customFormat="1" ht="13.5" customHeight="1">
      <c r="B53" s="139"/>
      <c r="C53" s="139"/>
      <c r="D53" s="140" t="s">
        <v>56</v>
      </c>
      <c r="E53" s="141">
        <f>IF(ISERROR(VLOOKUP(D53,Ausrüstung!$A:$B,2,FALSE)),0,VLOOKUP(D53,Ausrüstung!$A:$B,2,FALSE))</f>
        <v>18.3</v>
      </c>
      <c r="F53" s="142" t="s">
        <v>123</v>
      </c>
      <c r="G53" s="143">
        <f>IF($F53="Links",$E53,"")</f>
        <v>18.3</v>
      </c>
      <c r="H53" s="144">
        <f>IF($F53="Mitte",$E53,"")</f>
      </c>
      <c r="I53" s="145"/>
      <c r="J53" s="146">
        <f>IF($F53="Zugw.",$E53,"")</f>
      </c>
      <c r="K53" s="147"/>
      <c r="L53" s="148"/>
      <c r="M53" s="149"/>
    </row>
    <row r="54" spans="2:13" s="138" customFormat="1" ht="13.5" customHeight="1">
      <c r="B54" s="139"/>
      <c r="C54" s="139"/>
      <c r="D54" s="140" t="s">
        <v>30</v>
      </c>
      <c r="E54" s="141">
        <f>IF(ISERROR(VLOOKUP(D54,Ausrüstung!$A:$B,2,FALSE)),0,VLOOKUP(D54,Ausrüstung!$A:$B,2,FALSE))</f>
        <v>0.4</v>
      </c>
      <c r="F54" s="142" t="s">
        <v>123</v>
      </c>
      <c r="G54" s="143">
        <f>IF($F54="Links",$E54,"")</f>
        <v>0.4</v>
      </c>
      <c r="H54" s="144">
        <f>IF($F54="Mitte",$E54,"")</f>
      </c>
      <c r="I54" s="145"/>
      <c r="J54" s="146">
        <f>IF($F54="Zugw.",$E54,"")</f>
      </c>
      <c r="K54" s="147"/>
      <c r="L54" s="148"/>
      <c r="M54" s="149"/>
    </row>
    <row r="55" spans="2:13" s="138" customFormat="1" ht="13.5" customHeight="1">
      <c r="B55" s="139"/>
      <c r="C55" s="139"/>
      <c r="D55" s="140" t="s">
        <v>86</v>
      </c>
      <c r="E55" s="141">
        <f>IF(ISERROR(VLOOKUP(D55,Ausrüstung!$A:$B,2,FALSE)),0,VLOOKUP(D55,Ausrüstung!$A:$B,2,FALSE))</f>
        <v>1.5</v>
      </c>
      <c r="F55" s="142" t="s">
        <v>125</v>
      </c>
      <c r="G55" s="143">
        <f>IF($F55="Links",$E55,"")</f>
      </c>
      <c r="H55" s="144">
        <f>IF($F55="Mitte",$E55,"")</f>
      </c>
      <c r="I55" s="145">
        <f>IF(F55="Rechts",E55,"")</f>
        <v>1.5</v>
      </c>
      <c r="J55" s="146">
        <f>IF($F55="Zugw.",$E55,"")</f>
      </c>
      <c r="K55" s="147"/>
      <c r="L55" s="150"/>
      <c r="M55" s="149"/>
    </row>
    <row r="56" spans="2:13" s="138" customFormat="1" ht="13.5" customHeight="1">
      <c r="B56" s="139"/>
      <c r="C56" s="139"/>
      <c r="D56" s="140" t="s">
        <v>84</v>
      </c>
      <c r="E56" s="141">
        <f>IF(ISERROR(VLOOKUP(D56,Ausrüstung!$A:$B,2,FALSE)),0,VLOOKUP(D56,Ausrüstung!$A:$B,2,FALSE))</f>
        <v>2.3</v>
      </c>
      <c r="F56" s="142" t="s">
        <v>125</v>
      </c>
      <c r="G56" s="143">
        <f>IF($F56="Links",$E56,"")</f>
      </c>
      <c r="H56" s="144">
        <f>IF($F56="Mitte",$E56,"")</f>
      </c>
      <c r="I56" s="145">
        <f>IF(F56="Rechts",E56,"")</f>
        <v>2.3</v>
      </c>
      <c r="J56" s="146">
        <f>IF($F56="Zugw.",$E56,"")</f>
      </c>
      <c r="K56" s="147"/>
      <c r="L56" s="148"/>
      <c r="M56" s="149"/>
    </row>
    <row r="57" spans="2:13" s="138" customFormat="1" ht="13.5" customHeight="1">
      <c r="B57" s="139"/>
      <c r="C57" s="139"/>
      <c r="D57" s="140" t="s">
        <v>76</v>
      </c>
      <c r="E57" s="141">
        <f>IF(ISERROR(VLOOKUP(D57,Ausrüstung!$A:$B,2,FALSE)),0,VLOOKUP(D57,Ausrüstung!$A:$B,2,FALSE))</f>
        <v>0.85</v>
      </c>
      <c r="F57" s="142" t="s">
        <v>125</v>
      </c>
      <c r="G57" s="143">
        <f>IF($F57="Links",$E57,"")</f>
      </c>
      <c r="H57" s="144">
        <f>IF($F57="Mitte",$E57,"")</f>
      </c>
      <c r="I57" s="145">
        <f>IF(F57="Rechts",E57,"")</f>
        <v>0.85</v>
      </c>
      <c r="J57" s="146">
        <f>IF($F57="Zugw.",$E57,"")</f>
      </c>
      <c r="K57" s="147"/>
      <c r="M57" s="149"/>
    </row>
    <row r="58" spans="2:13" s="138" customFormat="1" ht="13.5" customHeight="1">
      <c r="B58" s="139"/>
      <c r="C58" s="139"/>
      <c r="D58" s="140" t="s">
        <v>77</v>
      </c>
      <c r="E58" s="141">
        <f>IF(ISERROR(VLOOKUP(D58,Ausrüstung!$A:$B,2,FALSE)),0,VLOOKUP(D58,Ausrüstung!$A:$B,2,FALSE))</f>
        <v>0.25</v>
      </c>
      <c r="F58" s="142" t="s">
        <v>125</v>
      </c>
      <c r="G58" s="143">
        <f>IF($F58="Links",$E58,"")</f>
      </c>
      <c r="H58" s="144">
        <f>IF($F58="Mitte",$E58,"")</f>
      </c>
      <c r="I58" s="145">
        <f>IF(F58="Rechts",E58,"")</f>
        <v>0.25</v>
      </c>
      <c r="J58" s="146">
        <f>IF($F58="Zugw.",$E58,"")</f>
      </c>
      <c r="K58" s="147"/>
      <c r="L58" s="148"/>
      <c r="M58" s="149"/>
    </row>
    <row r="59" spans="2:13" s="138" customFormat="1" ht="13.5" customHeight="1">
      <c r="B59" s="139"/>
      <c r="C59" s="139"/>
      <c r="D59" s="140"/>
      <c r="E59" s="141"/>
      <c r="F59" s="142"/>
      <c r="G59" s="143">
        <f>IF($F59="Links",$E59,"")</f>
      </c>
      <c r="H59" s="144">
        <f>IF($F59="Mitte",$E59,"")</f>
      </c>
      <c r="I59" s="145">
        <f>IF(F59="Rechts",E59,"")</f>
      </c>
      <c r="J59" s="146">
        <f>IF($F59="Zugw.",$E59,"")</f>
      </c>
      <c r="K59" s="147"/>
      <c r="L59" s="148"/>
      <c r="M59" s="149"/>
    </row>
    <row r="60" spans="2:13" s="138" customFormat="1" ht="13.5" customHeight="1">
      <c r="B60" s="139"/>
      <c r="C60" s="139"/>
      <c r="D60" s="140"/>
      <c r="E60" s="141"/>
      <c r="F60" s="142"/>
      <c r="G60" s="143">
        <f>IF($F60="Links",$E60,"")</f>
      </c>
      <c r="H60" s="144">
        <f>IF($F60="Mitte",$E60,"")</f>
      </c>
      <c r="I60" s="145">
        <f>IF(F60="Rechts",E60,"")</f>
      </c>
      <c r="J60" s="146">
        <f>IF($F60="Zugw.",$E60,"")</f>
      </c>
      <c r="K60" s="147"/>
      <c r="L60" s="148"/>
      <c r="M60" s="149"/>
    </row>
    <row r="61" spans="2:13" s="138" customFormat="1" ht="13.5" customHeight="1">
      <c r="B61" s="139"/>
      <c r="C61" s="139"/>
      <c r="D61" s="140" t="s">
        <v>50</v>
      </c>
      <c r="E61" s="141">
        <f>IF(ISERROR(VLOOKUP(D61,Ausrüstung!$A:$B,2,FALSE)),0,VLOOKUP(D61,Ausrüstung!$A:$B,2,FALSE))</f>
        <v>0.85</v>
      </c>
      <c r="F61" s="142" t="s">
        <v>125</v>
      </c>
      <c r="G61" s="143">
        <f>IF($F61="Links",$E61,"")</f>
      </c>
      <c r="H61" s="144">
        <f>IF($F61="Mitte",$E61,"")</f>
      </c>
      <c r="I61" s="145">
        <f>IF(F61="Rechts",E61,"")</f>
        <v>0.85</v>
      </c>
      <c r="J61" s="146">
        <f>IF($F61="Zugw.",$E61,"")</f>
      </c>
      <c r="K61" s="147"/>
      <c r="L61" s="148"/>
      <c r="M61" s="149"/>
    </row>
    <row r="62" spans="2:13" s="138" customFormat="1" ht="13.5" customHeight="1">
      <c r="B62" s="139"/>
      <c r="C62" s="139"/>
      <c r="D62" s="140"/>
      <c r="E62" s="141"/>
      <c r="F62" s="142"/>
      <c r="G62" s="143">
        <f>IF($F62="Links",$E62,"")</f>
      </c>
      <c r="H62" s="144">
        <f>IF($F62="Mitte",$E62,"")</f>
      </c>
      <c r="I62" s="145">
        <f>IF(F62="Rechts",E62,"")</f>
      </c>
      <c r="J62" s="146">
        <f>IF($F62="Zugw.",$E62,"")</f>
      </c>
      <c r="K62" s="147"/>
      <c r="L62" s="148"/>
      <c r="M62" s="149"/>
    </row>
    <row r="63" spans="2:13" s="138" customFormat="1" ht="13.5" customHeight="1">
      <c r="B63" s="139"/>
      <c r="C63" s="139"/>
      <c r="D63" s="140" t="s">
        <v>69</v>
      </c>
      <c r="E63" s="141">
        <f>IF(ISERROR(VLOOKUP(D63,Ausrüstung!$A:$B,2,FALSE)),0,VLOOKUP(D63,Ausrüstung!$A:$B,2,FALSE))</f>
        <v>1.2</v>
      </c>
      <c r="F63" s="142" t="s">
        <v>125</v>
      </c>
      <c r="G63" s="143">
        <f>IF($F63="Links",$E63,"")</f>
      </c>
      <c r="H63" s="144">
        <f>IF($F63="Mitte",$E63,"")</f>
      </c>
      <c r="I63" s="145">
        <f>IF(F63="Rechts",E63,"")</f>
        <v>1.2</v>
      </c>
      <c r="J63" s="146">
        <f>IF($F63="Zugw.",$E63,"")</f>
      </c>
      <c r="K63" s="147"/>
      <c r="L63" s="148"/>
      <c r="M63" s="149"/>
    </row>
    <row r="64" spans="2:13" s="138" customFormat="1" ht="13.5" customHeight="1">
      <c r="B64" s="139"/>
      <c r="C64" s="139"/>
      <c r="D64" s="140"/>
      <c r="E64" s="141"/>
      <c r="F64" s="142"/>
      <c r="G64" s="143">
        <f>IF($F64="Links",$E64,"")</f>
      </c>
      <c r="H64" s="144">
        <f>IF($F64="Mitte",$E64,"")</f>
      </c>
      <c r="I64" s="145">
        <f>IF(F64="Rechts",E64,"")</f>
      </c>
      <c r="J64" s="146">
        <f>IF($F64="Zugw.",$E64,"")</f>
      </c>
      <c r="K64" s="147"/>
      <c r="L64" s="148"/>
      <c r="M64" s="149"/>
    </row>
    <row r="65" spans="2:13" s="138" customFormat="1" ht="13.5" customHeight="1">
      <c r="B65" s="139"/>
      <c r="C65" s="139"/>
      <c r="D65" s="151"/>
      <c r="E65" s="141"/>
      <c r="F65" s="142"/>
      <c r="G65" s="143">
        <f>IF($F65="Links",$E65,"")</f>
      </c>
      <c r="H65" s="144">
        <f>IF($F65="Mitte",$E65,"")</f>
      </c>
      <c r="I65" s="145">
        <f>IF(F65="Rechts",E65,"")</f>
      </c>
      <c r="J65" s="146">
        <f>IF($F65="Zugw.",$E65,"")</f>
      </c>
      <c r="K65" s="147"/>
      <c r="L65" s="148"/>
      <c r="M65" s="149"/>
    </row>
    <row r="66" spans="2:13" s="138" customFormat="1" ht="13.5" customHeight="1">
      <c r="B66" s="139"/>
      <c r="C66" s="139"/>
      <c r="D66" s="140"/>
      <c r="E66" s="141"/>
      <c r="F66" s="142"/>
      <c r="G66" s="143">
        <f>IF($F66="Links",$E66,"")</f>
      </c>
      <c r="H66" s="144">
        <f>IF($F66="Mitte",$E66,"")</f>
      </c>
      <c r="I66" s="145">
        <f>IF(F66="Rechts",E66,"")</f>
      </c>
      <c r="J66" s="146">
        <f>IF($F66="Zugw.",$E66,"")</f>
      </c>
      <c r="K66" s="147"/>
      <c r="L66" s="148"/>
      <c r="M66" s="149"/>
    </row>
    <row r="67" spans="2:13" s="138" customFormat="1" ht="13.5" customHeight="1">
      <c r="B67" s="139"/>
      <c r="C67" s="139"/>
      <c r="D67" s="140"/>
      <c r="E67" s="141"/>
      <c r="F67" s="142"/>
      <c r="G67" s="143">
        <f>IF($F67="Links",$E67,"")</f>
      </c>
      <c r="H67" s="144">
        <f>IF($F67="Mitte",$E67,"")</f>
      </c>
      <c r="I67" s="145">
        <f>IF(F67="Rechts",E67,"")</f>
      </c>
      <c r="J67" s="146">
        <f>IF($F67="Zugw.",$E67,"")</f>
      </c>
      <c r="K67" s="147"/>
      <c r="L67" s="152"/>
      <c r="M67" s="153"/>
    </row>
    <row r="68" spans="2:13" s="138" customFormat="1" ht="13.5" customHeight="1">
      <c r="B68" s="139"/>
      <c r="C68" s="139"/>
      <c r="D68" s="154"/>
      <c r="E68" s="155"/>
      <c r="F68" s="142"/>
      <c r="G68" s="143">
        <f>IF($F68="Links",$E68,"")</f>
      </c>
      <c r="H68" s="144">
        <f>IF($F68="Mitte",$E68,"")</f>
      </c>
      <c r="I68" s="145">
        <f>IF(F68="Rechts",E68,"")</f>
      </c>
      <c r="J68" s="146">
        <f>IF($F68="Zugw.",$E68,"")</f>
      </c>
      <c r="K68" s="147"/>
      <c r="L68" s="152"/>
      <c r="M68" s="153"/>
    </row>
    <row r="69" spans="2:13" ht="13.5" customHeight="1">
      <c r="B69" s="156"/>
      <c r="C69" s="157"/>
      <c r="D69" s="158"/>
      <c r="E69" s="159"/>
      <c r="F69" s="160"/>
      <c r="G69" s="161">
        <f>SUM(G$47:G$68)</f>
        <v>18.7</v>
      </c>
      <c r="H69" s="162">
        <f>SUM(H$47:H$68)</f>
        <v>27.700000000000003</v>
      </c>
      <c r="I69" s="162">
        <f>SUM(I$47:I$68)</f>
        <v>11.869999999999997</v>
      </c>
      <c r="J69" s="163">
        <f>SUM(J$47:J$68)</f>
        <v>0</v>
      </c>
      <c r="K69" s="163"/>
      <c r="L69" s="164"/>
      <c r="M69" s="164"/>
    </row>
    <row r="70" spans="2:13" ht="9.75" customHeight="1">
      <c r="B70" s="165"/>
      <c r="C70" s="166"/>
      <c r="D70" s="167"/>
      <c r="E70" s="168"/>
      <c r="F70" s="169"/>
      <c r="G70" s="170"/>
      <c r="H70" s="170"/>
      <c r="I70" s="170"/>
      <c r="J70" s="170"/>
      <c r="K70" s="170"/>
      <c r="L70" s="171"/>
      <c r="M70" s="171"/>
    </row>
    <row r="71" spans="2:13" s="172" customFormat="1" ht="13.5" customHeight="1">
      <c r="B71" s="173" t="s">
        <v>130</v>
      </c>
      <c r="C71" s="173"/>
      <c r="D71" s="140" t="s">
        <v>131</v>
      </c>
      <c r="E71" s="174">
        <f>IF(ISERROR(VLOOKUP(D71,Ausrüstung!$A:$B,2,FALSE)),0,VLOOKUP(D71,Ausrüstung!$A:$B,2,FALSE))</f>
        <v>5.55</v>
      </c>
      <c r="F71" s="175" t="s">
        <v>125</v>
      </c>
      <c r="G71" s="176">
        <f>IF($F71="Links",$E71,"")</f>
      </c>
      <c r="H71" s="177">
        <f>IF($F71="Mitte",$E71,"")</f>
      </c>
      <c r="I71" s="178">
        <f>IF($F71="Rechts",$E71,"")</f>
        <v>5.55</v>
      </c>
      <c r="J71" s="179">
        <f>IF($F71="Zugw.",$E71,"")</f>
      </c>
      <c r="K71" s="180"/>
      <c r="L71" s="181"/>
      <c r="M71" s="181"/>
    </row>
    <row r="72" spans="2:13" s="172" customFormat="1" ht="13.5" customHeight="1">
      <c r="B72" s="173"/>
      <c r="C72" s="173"/>
      <c r="D72" s="140" t="s">
        <v>132</v>
      </c>
      <c r="E72" s="182">
        <f>IF(ISERROR(VLOOKUP(D72,Ausrüstung!$A:$B,2,FALSE)),0,VLOOKUP(D72,Ausrüstung!$A:$B,2,FALSE))</f>
        <v>3.3</v>
      </c>
      <c r="F72" s="175" t="s">
        <v>123</v>
      </c>
      <c r="G72" s="183">
        <f>IF($F72="Links",$E72,"")</f>
        <v>3.3</v>
      </c>
      <c r="H72" s="184">
        <f>IF($F72="Mitte",$E72,"")</f>
      </c>
      <c r="I72" s="185">
        <f>IF($F72="Rechts",$E72,"")</f>
      </c>
      <c r="J72" s="186">
        <f>IF($F72="Zugw.",$E72,"")</f>
      </c>
      <c r="K72" s="187"/>
      <c r="L72" s="188"/>
      <c r="M72" s="189"/>
    </row>
    <row r="73" spans="2:13" s="172" customFormat="1" ht="13.5" customHeight="1">
      <c r="B73" s="173"/>
      <c r="C73" s="173"/>
      <c r="D73" s="140" t="s">
        <v>32</v>
      </c>
      <c r="E73" s="182">
        <f>IF(ISERROR(VLOOKUP(D73,Ausrüstung!$A:$B,2,FALSE)),0,VLOOKUP(D73,Ausrüstung!$A:$B,2,FALSE))</f>
        <v>0.3</v>
      </c>
      <c r="F73" s="175" t="s">
        <v>123</v>
      </c>
      <c r="G73" s="183">
        <f>IF($F73="Links",$E73,"")</f>
        <v>0.3</v>
      </c>
      <c r="H73" s="184">
        <f>IF($F73="Mitte",$E73,"")</f>
      </c>
      <c r="I73" s="185">
        <f>IF($F73="Rechts",$E73,"")</f>
      </c>
      <c r="J73" s="186">
        <f>IF($F73="Zugw.",$E73,"")</f>
      </c>
      <c r="K73" s="187"/>
      <c r="L73" s="188"/>
      <c r="M73" s="189"/>
    </row>
    <row r="74" spans="2:13" s="172" customFormat="1" ht="13.5" customHeight="1">
      <c r="B74" s="173"/>
      <c r="C74" s="173"/>
      <c r="D74" s="140" t="s">
        <v>54</v>
      </c>
      <c r="E74" s="182">
        <f>IF(ISERROR(VLOOKUP(D74,Ausrüstung!$A:$B,2,FALSE)),0,VLOOKUP(D74,Ausrüstung!$A:$B,2,FALSE))</f>
        <v>0.3</v>
      </c>
      <c r="F74" s="175" t="s">
        <v>123</v>
      </c>
      <c r="G74" s="183">
        <f>IF($F74="Links",$E74,"")</f>
        <v>0.3</v>
      </c>
      <c r="H74" s="184">
        <f>IF($F74="Mitte",$E74,"")</f>
      </c>
      <c r="I74" s="185">
        <f>IF($F74="Rechts",$E74,"")</f>
      </c>
      <c r="J74" s="186">
        <f>IF($F74="Zugw.",$E74,"")</f>
      </c>
      <c r="K74" s="187"/>
      <c r="L74" s="188"/>
      <c r="M74" s="189"/>
    </row>
    <row r="75" spans="2:13" s="172" customFormat="1" ht="13.5" customHeight="1">
      <c r="B75" s="173"/>
      <c r="C75" s="173"/>
      <c r="D75" s="140"/>
      <c r="E75" s="182">
        <f>IF(ISERROR(VLOOKUP(D75,Ausrüstung!$A:$B,2,FALSE)),0,VLOOKUP(D75,Ausrüstung!$A:$B,2,FALSE))</f>
        <v>0</v>
      </c>
      <c r="F75" s="175"/>
      <c r="G75" s="183">
        <f>IF($F75="Links",$E75,"")</f>
      </c>
      <c r="H75" s="184">
        <f>IF($F75="Mitte",$E75,"")</f>
      </c>
      <c r="I75" s="185">
        <f>IF($F75="Rechts",$E75,"")</f>
      </c>
      <c r="J75" s="186">
        <f>IF($F75="Zugw.",$E75,"")</f>
      </c>
      <c r="K75" s="187"/>
      <c r="L75" s="188"/>
      <c r="M75" s="189"/>
    </row>
    <row r="76" spans="2:13" s="172" customFormat="1" ht="13.5" customHeight="1">
      <c r="B76" s="173"/>
      <c r="C76" s="173"/>
      <c r="D76" s="140" t="s">
        <v>62</v>
      </c>
      <c r="E76" s="182">
        <f>IF(ISERROR(VLOOKUP(D76,Ausrüstung!$A:$B,2,FALSE)),0,VLOOKUP(D76,Ausrüstung!$A:$B,2,FALSE))</f>
        <v>1.85</v>
      </c>
      <c r="F76" s="175" t="s">
        <v>123</v>
      </c>
      <c r="G76" s="183">
        <f>IF($F76="Links",$E76,"")</f>
        <v>1.85</v>
      </c>
      <c r="H76" s="184">
        <f>IF($F76="Mitte",$E76,"")</f>
      </c>
      <c r="I76" s="185">
        <f>IF($F76="Rechts",$E76,"")</f>
      </c>
      <c r="J76" s="186">
        <f>IF($F76="Zugw.",$E76,"")</f>
      </c>
      <c r="K76" s="187"/>
      <c r="L76" s="188"/>
      <c r="M76" s="189"/>
    </row>
    <row r="77" spans="2:13" s="172" customFormat="1" ht="13.5" customHeight="1">
      <c r="B77" s="173"/>
      <c r="C77" s="173"/>
      <c r="D77" s="140" t="s">
        <v>63</v>
      </c>
      <c r="E77" s="182">
        <f>IF(ISERROR(VLOOKUP(D77,Ausrüstung!$A:$B,2,FALSE)),0,VLOOKUP(D77,Ausrüstung!$A:$B,2,FALSE))</f>
        <v>0.6</v>
      </c>
      <c r="F77" s="175" t="s">
        <v>125</v>
      </c>
      <c r="G77" s="183">
        <f>IF($F77="Links",$E77,"")</f>
      </c>
      <c r="H77" s="184">
        <f>IF($F77="Mitte",$E77,"")</f>
      </c>
      <c r="I77" s="185">
        <f>IF($F77="Rechts",$E77,"")</f>
        <v>0.6</v>
      </c>
      <c r="J77" s="186">
        <f>IF($F77="Zugw.",$E77,"")</f>
      </c>
      <c r="K77" s="187"/>
      <c r="L77" s="188"/>
      <c r="M77" s="189"/>
    </row>
    <row r="78" spans="2:13" s="172" customFormat="1" ht="13.5" customHeight="1">
      <c r="B78" s="173"/>
      <c r="C78" s="173"/>
      <c r="D78" s="140" t="s">
        <v>66</v>
      </c>
      <c r="E78" s="182">
        <f>IF(ISERROR(VLOOKUP(D78,Ausrüstung!$A:$B,2,FALSE)),0,VLOOKUP(D78,Ausrüstung!$A:$B,2,FALSE))</f>
        <v>0.45</v>
      </c>
      <c r="F78" s="175" t="s">
        <v>125</v>
      </c>
      <c r="G78" s="183">
        <f>IF($F78="Links",$E78,"")</f>
      </c>
      <c r="H78" s="184">
        <f>IF($F78="Mitte",$E78,"")</f>
      </c>
      <c r="I78" s="185">
        <f>IF($F78="Rechts",$E78,"")</f>
        <v>0.45</v>
      </c>
      <c r="J78" s="186">
        <f>IF($F78="Zugw.",$E78,"")</f>
      </c>
      <c r="K78" s="187"/>
      <c r="L78" s="188"/>
      <c r="M78" s="189"/>
    </row>
    <row r="79" spans="2:13" s="172" customFormat="1" ht="13.5" customHeight="1">
      <c r="B79" s="173"/>
      <c r="C79" s="173"/>
      <c r="D79" s="140"/>
      <c r="E79" s="182">
        <f>IF(ISERROR(VLOOKUP(D79,Ausrüstung!$A:$B,2,FALSE)),0,VLOOKUP(D79,Ausrüstung!$A:$B,2,FALSE))</f>
        <v>0</v>
      </c>
      <c r="F79" s="175"/>
      <c r="G79" s="183">
        <f>IF($F79="Links",$E79,"")</f>
      </c>
      <c r="H79" s="184">
        <f>IF($F79="Mitte",$E79,"")</f>
      </c>
      <c r="I79" s="185">
        <f>IF($F79="Rechts",$E79,"")</f>
      </c>
      <c r="J79" s="186">
        <f>IF($F79="Zugw.",$E79,"")</f>
      </c>
      <c r="K79" s="187"/>
      <c r="L79" s="188"/>
      <c r="M79" s="189"/>
    </row>
    <row r="80" spans="2:13" s="172" customFormat="1" ht="13.5" customHeight="1">
      <c r="B80" s="173"/>
      <c r="C80" s="173"/>
      <c r="D80" s="140" t="s">
        <v>75</v>
      </c>
      <c r="E80" s="182">
        <f>IF(ISERROR(VLOOKUP(D80,Ausrüstung!$A:$B,2,FALSE)),0,VLOOKUP(D80,Ausrüstung!$A:$B,2,FALSE))</f>
        <v>0.38</v>
      </c>
      <c r="F80" s="175" t="s">
        <v>123</v>
      </c>
      <c r="G80" s="183">
        <f>IF($F80="Links",$E80,"")</f>
        <v>0.38</v>
      </c>
      <c r="H80" s="184">
        <f>IF($F80="Mitte",$E80,"")</f>
      </c>
      <c r="I80" s="185">
        <f>IF($F80="Rechts",$E80,"")</f>
      </c>
      <c r="J80" s="186">
        <f>IF($F80="Zugw.",$E80,"")</f>
      </c>
      <c r="K80" s="187"/>
      <c r="L80" s="188"/>
      <c r="M80" s="189"/>
    </row>
    <row r="81" spans="2:13" s="172" customFormat="1" ht="13.5" customHeight="1">
      <c r="B81" s="173"/>
      <c r="C81" s="173"/>
      <c r="D81" s="140"/>
      <c r="E81" s="182">
        <f>IF(ISERROR(VLOOKUP(D81,Ausrüstung!$A:$B,2,FALSE)),0,VLOOKUP(D81,Ausrüstung!$A:$B,2,FALSE))</f>
        <v>0</v>
      </c>
      <c r="F81" s="175"/>
      <c r="G81" s="183">
        <f>IF($F81="Links",$E81,"")</f>
      </c>
      <c r="H81" s="184">
        <f>IF($F81="Mitte",$E81,"")</f>
      </c>
      <c r="I81" s="185">
        <f>IF($F81="Rechts",$E81,"")</f>
      </c>
      <c r="J81" s="186">
        <f>IF($F81="Zugw.",$E81,"")</f>
      </c>
      <c r="K81" s="187"/>
      <c r="L81" s="188"/>
      <c r="M81" s="189"/>
    </row>
    <row r="82" spans="2:13" s="172" customFormat="1" ht="13.5" customHeight="1">
      <c r="B82" s="173"/>
      <c r="C82" s="173"/>
      <c r="D82" s="140" t="s">
        <v>87</v>
      </c>
      <c r="E82" s="182">
        <f>IF(ISERROR(VLOOKUP(D82,Ausrüstung!$A:$B,2,FALSE)),0,VLOOKUP(D82,Ausrüstung!$A:$B,2,FALSE))</f>
        <v>0.56</v>
      </c>
      <c r="F82" s="175" t="s">
        <v>125</v>
      </c>
      <c r="G82" s="183">
        <f>IF($F82="Links",$E82,"")</f>
      </c>
      <c r="H82" s="184">
        <f>IF($F82="Mitte",$E82,"")</f>
      </c>
      <c r="I82" s="185">
        <f>IF($F82="Rechts",$E82,"")</f>
        <v>0.56</v>
      </c>
      <c r="J82" s="186">
        <f>IF($F82="Zugw.",$E82,"")</f>
      </c>
      <c r="K82" s="187"/>
      <c r="L82" s="188"/>
      <c r="M82" s="189"/>
    </row>
    <row r="83" spans="2:13" s="172" customFormat="1" ht="13.5" customHeight="1">
      <c r="B83" s="173"/>
      <c r="C83" s="173"/>
      <c r="D83" s="140"/>
      <c r="E83" s="182">
        <f>IF(ISERROR(VLOOKUP(D83,Ausrüstung!$A:$B,2,FALSE)),0,VLOOKUP(D83,Ausrüstung!$A:$B,2,FALSE))</f>
        <v>0</v>
      </c>
      <c r="F83" s="142"/>
      <c r="G83" s="183">
        <f>IF($F83="Links",$E83,"")</f>
      </c>
      <c r="H83" s="184">
        <f>IF($F83="Mitte",$E83,"")</f>
      </c>
      <c r="I83" s="185">
        <f>IF($F83="Rechts",$E83,"")</f>
      </c>
      <c r="J83" s="186">
        <f>IF($F83="Zugw.",$E83,"")</f>
      </c>
      <c r="K83" s="187"/>
      <c r="L83" s="188"/>
      <c r="M83" s="189"/>
    </row>
    <row r="84" spans="2:13" s="172" customFormat="1" ht="13.5" customHeight="1">
      <c r="B84" s="173"/>
      <c r="C84" s="173"/>
      <c r="D84" s="140"/>
      <c r="E84" s="182">
        <f>IF(ISERROR(VLOOKUP(D84,Ausrüstung!$A:$B,2,FALSE)),0,VLOOKUP(D84,Ausrüstung!$A:$B,2,FALSE))</f>
        <v>0</v>
      </c>
      <c r="F84" s="142"/>
      <c r="G84" s="183">
        <f>IF($F84="Links",$E84,"")</f>
      </c>
      <c r="H84" s="184">
        <f>IF($F84="Mitte",$E84,"")</f>
      </c>
      <c r="I84" s="185">
        <f>IF($F84="Rechts",$E84,"")</f>
      </c>
      <c r="J84" s="186">
        <f>IF($F84="Zugw.",$E84,"")</f>
      </c>
      <c r="K84" s="187"/>
      <c r="L84" s="188"/>
      <c r="M84" s="189"/>
    </row>
    <row r="85" spans="2:13" s="172" customFormat="1" ht="13.5" customHeight="1">
      <c r="B85" s="173"/>
      <c r="C85" s="173"/>
      <c r="D85" s="140" t="s">
        <v>15</v>
      </c>
      <c r="E85" s="182">
        <f>IF(ISERROR(VLOOKUP(D85,Ausrüstung!$A:$B,2,FALSE)),0,VLOOKUP(D85,Ausrüstung!$A:$B,2,FALSE))</f>
        <v>1.72</v>
      </c>
      <c r="F85" s="142" t="s">
        <v>123</v>
      </c>
      <c r="G85" s="183">
        <f>IF($F85="Links",$E85,"")</f>
        <v>1.72</v>
      </c>
      <c r="H85" s="184">
        <f>IF($F85="Mitte",$E85,"")</f>
      </c>
      <c r="I85" s="185">
        <f>IF($F85="Rechts",$E85,"")</f>
      </c>
      <c r="J85" s="186">
        <f>IF($F85="Zugw.",$E85,"")</f>
      </c>
      <c r="K85" s="187"/>
      <c r="L85" s="188"/>
      <c r="M85" s="189"/>
    </row>
    <row r="86" spans="2:13" s="172" customFormat="1" ht="13.5" customHeight="1">
      <c r="B86" s="173"/>
      <c r="C86" s="173"/>
      <c r="D86" s="190" t="s">
        <v>129</v>
      </c>
      <c r="E86" s="182">
        <f>IF(ISERROR(VLOOKUP(D86,Ausrüstung!$A:$B,2,FALSE)),0,VLOOKUP(D86,Ausrüstung!$A:$B,2,FALSE))</f>
        <v>0.5</v>
      </c>
      <c r="F86" s="142"/>
      <c r="G86" s="183">
        <f>IF($F86="Links",$E86,"")</f>
      </c>
      <c r="H86" s="184">
        <f>IF($F86="Mitte",$E86,"")</f>
      </c>
      <c r="I86" s="185">
        <f>IF($F86="Rechts",$E86,"")</f>
      </c>
      <c r="J86" s="186">
        <f>IF($F86="Zugw.",$E86,"")</f>
      </c>
      <c r="K86" s="187"/>
      <c r="L86" s="188"/>
      <c r="M86" s="189"/>
    </row>
    <row r="87" spans="2:13" s="172" customFormat="1" ht="13.5" customHeight="1">
      <c r="B87" s="173"/>
      <c r="C87" s="173"/>
      <c r="D87" s="140" t="s">
        <v>0</v>
      </c>
      <c r="E87" s="182">
        <f>IF(ISERROR(VLOOKUP(D87,Ausrüstung!$A:$B,2,FALSE)),0,VLOOKUP(D87,Ausrüstung!$A:$B,2,FALSE))</f>
        <v>0.85</v>
      </c>
      <c r="F87" s="142"/>
      <c r="G87" s="183">
        <f>IF($F87="Links",$E87,"")</f>
      </c>
      <c r="H87" s="184">
        <f>IF($F87="Mitte",$E87,"")</f>
      </c>
      <c r="I87" s="185">
        <f>IF($F87="Rechts",$E87,"")</f>
      </c>
      <c r="J87" s="186">
        <f>IF($F87="Zugw.",$E87,"")</f>
      </c>
      <c r="K87" s="187"/>
      <c r="L87" s="188"/>
      <c r="M87" s="189"/>
    </row>
    <row r="88" spans="2:13" s="172" customFormat="1" ht="13.5" customHeight="1">
      <c r="B88" s="173"/>
      <c r="C88" s="173"/>
      <c r="D88" s="140"/>
      <c r="E88" s="182">
        <f>IF(ISERROR(VLOOKUP(D88,Ausrüstung!$A:$B,2,FALSE)),0,VLOOKUP(D88,Ausrüstung!$A:$B,2,FALSE))</f>
        <v>0</v>
      </c>
      <c r="F88" s="142"/>
      <c r="G88" s="183">
        <f>IF($F88="Links",$E88,"")</f>
      </c>
      <c r="H88" s="184">
        <f>IF($F88="Mitte",$E88,"")</f>
      </c>
      <c r="I88" s="185">
        <f>IF($F88="Rechts",$E88,"")</f>
      </c>
      <c r="J88" s="186">
        <f>IF($F88="Zugw.",$E88,"")</f>
      </c>
      <c r="K88" s="187"/>
      <c r="L88" s="188"/>
      <c r="M88" s="189"/>
    </row>
    <row r="89" spans="2:13" s="172" customFormat="1" ht="13.5" customHeight="1">
      <c r="B89" s="173"/>
      <c r="C89" s="173"/>
      <c r="D89" s="140"/>
      <c r="E89" s="182">
        <f>IF(ISERROR(VLOOKUP(D89,Ausrüstung!$A:$B,2,FALSE)),0,VLOOKUP(D89,Ausrüstung!$A:$B,2,FALSE))</f>
        <v>0</v>
      </c>
      <c r="F89" s="142"/>
      <c r="G89" s="183">
        <f>IF($F89="Links",$E89,"")</f>
      </c>
      <c r="H89" s="184">
        <f>IF($F89="Mitte",$E89,"")</f>
      </c>
      <c r="I89" s="185">
        <f>IF($F89="Rechts",$E89,"")</f>
      </c>
      <c r="J89" s="186">
        <f>IF($F89="Zugw.",$E89,"")</f>
      </c>
      <c r="K89" s="187"/>
      <c r="L89" s="188"/>
      <c r="M89" s="189"/>
    </row>
    <row r="90" spans="2:13" s="172" customFormat="1" ht="13.5" customHeight="1">
      <c r="B90" s="173"/>
      <c r="C90" s="173"/>
      <c r="D90" s="140"/>
      <c r="E90" s="182">
        <f>IF(ISERROR(VLOOKUP(D90,Ausrüstung!$A:$B,2,FALSE)),0,VLOOKUP(D90,Ausrüstung!$A:$B,2,FALSE))</f>
        <v>0</v>
      </c>
      <c r="F90" s="142"/>
      <c r="G90" s="183">
        <f>IF($F90="Links",$E90,"")</f>
      </c>
      <c r="H90" s="184">
        <f>IF($F90="Mitte",$E90,"")</f>
      </c>
      <c r="I90" s="185">
        <f>IF($F90="Rechts",$E90,"")</f>
      </c>
      <c r="J90" s="186">
        <f>IF($F90="Zugw.",$E90,"")</f>
      </c>
      <c r="K90" s="187"/>
      <c r="L90" s="188"/>
      <c r="M90" s="189"/>
    </row>
    <row r="91" spans="2:13" s="172" customFormat="1" ht="13.5" customHeight="1">
      <c r="B91" s="173"/>
      <c r="C91" s="173"/>
      <c r="D91" s="140"/>
      <c r="E91" s="182">
        <f>IF(ISERROR(VLOOKUP(D91,Ausrüstung!$A:$B,2,FALSE)),0,VLOOKUP(D91,Ausrüstung!$A:$B,2,FALSE))</f>
        <v>0</v>
      </c>
      <c r="F91" s="142"/>
      <c r="G91" s="183">
        <f>IF($F91="Links",$E91,"")</f>
      </c>
      <c r="H91" s="184">
        <f>IF($F91="Mitte",$E91,"")</f>
      </c>
      <c r="I91" s="185">
        <f>IF($F91="Rechts",$E91,"")</f>
      </c>
      <c r="J91" s="186">
        <f>IF($F91="Zugw.",$E91,"")</f>
      </c>
      <c r="K91" s="187"/>
      <c r="L91" s="191"/>
      <c r="M91" s="189"/>
    </row>
    <row r="92" spans="2:13" s="172" customFormat="1" ht="13.5" customHeight="1">
      <c r="B92" s="173"/>
      <c r="C92" s="173"/>
      <c r="D92" s="140"/>
      <c r="E92" s="182">
        <f>IF(ISERROR(VLOOKUP(D92,Ausrüstung!$A:$B,2,FALSE)),0,VLOOKUP(D92,Ausrüstung!$A:$B,2,FALSE))</f>
        <v>0</v>
      </c>
      <c r="F92" s="142"/>
      <c r="G92" s="183">
        <f>IF($F92="Links",$E92,"")</f>
      </c>
      <c r="H92" s="184">
        <f>IF($F92="Mitte",$E92,"")</f>
      </c>
      <c r="I92" s="185">
        <f>IF($F92="Rechts",$E92,"")</f>
      </c>
      <c r="J92" s="186">
        <f>IF($F92="Zugw.",$E92,"")</f>
      </c>
      <c r="K92" s="187"/>
      <c r="L92" s="188"/>
      <c r="M92" s="189"/>
    </row>
    <row r="93" spans="2:13" s="172" customFormat="1" ht="13.5" customHeight="1">
      <c r="B93" s="173"/>
      <c r="C93" s="173"/>
      <c r="D93" s="140"/>
      <c r="E93" s="182">
        <f>IF(ISERROR(VLOOKUP(D93,Ausrüstung!$A:$B,2,FALSE)),0,VLOOKUP(D93,Ausrüstung!$A:$B,2,FALSE))</f>
        <v>0</v>
      </c>
      <c r="F93" s="142"/>
      <c r="G93" s="183">
        <f>IF($F93="Links",$E93,"")</f>
      </c>
      <c r="H93" s="184">
        <f>IF($F93="Mitte",$E93,"")</f>
      </c>
      <c r="I93" s="185">
        <f>IF($F93="Rechts",$E93,"")</f>
      </c>
      <c r="J93" s="186">
        <f>IF($F93="Zugw.",$E93,"")</f>
      </c>
      <c r="K93" s="187"/>
      <c r="L93" s="188"/>
      <c r="M93" s="189"/>
    </row>
    <row r="94" spans="2:13" s="172" customFormat="1" ht="13.5" customHeight="1">
      <c r="B94" s="173"/>
      <c r="C94" s="173"/>
      <c r="D94" s="140"/>
      <c r="E94" s="182">
        <f>IF(ISERROR(VLOOKUP(D94,Ausrüstung!$A:$B,2,FALSE)),0,VLOOKUP(D94,Ausrüstung!$A:$B,2,FALSE))</f>
        <v>0</v>
      </c>
      <c r="F94" s="142"/>
      <c r="G94" s="183">
        <f>IF($F94="Links",$E94,"")</f>
      </c>
      <c r="H94" s="184">
        <f>IF($F94="Mitte",$E94,"")</f>
      </c>
      <c r="I94" s="185">
        <f>IF($F94="Rechts",$E94,"")</f>
      </c>
      <c r="J94" s="186">
        <f>IF($F94="Zugw.",$E94,"")</f>
      </c>
      <c r="K94" s="187"/>
      <c r="L94" s="188"/>
      <c r="M94" s="189"/>
    </row>
    <row r="95" spans="2:13" s="172" customFormat="1" ht="13.5" customHeight="1">
      <c r="B95" s="173"/>
      <c r="C95" s="173"/>
      <c r="D95" s="140"/>
      <c r="E95" s="182">
        <f>IF(ISERROR(VLOOKUP(D95,Ausrüstung!$A:$B,2,FALSE)),0,VLOOKUP(D95,Ausrüstung!$A:$B,2,FALSE))</f>
        <v>0</v>
      </c>
      <c r="F95" s="142"/>
      <c r="G95" s="183">
        <f>IF($F95="Links",$E95,"")</f>
      </c>
      <c r="H95" s="184">
        <f>IF($F95="Mitte",$E95,"")</f>
      </c>
      <c r="I95" s="185">
        <f>IF($F95="Rechts",$E95,"")</f>
      </c>
      <c r="J95" s="186">
        <f>IF($F95="Zugw.",$E95,"")</f>
      </c>
      <c r="K95" s="187"/>
      <c r="L95" s="188"/>
      <c r="M95" s="189"/>
    </row>
    <row r="96" spans="2:13" s="172" customFormat="1" ht="13.5" customHeight="1">
      <c r="B96" s="173"/>
      <c r="C96" s="173"/>
      <c r="D96" s="154"/>
      <c r="E96" s="192">
        <f>IF(ISERROR(VLOOKUP(D96,Ausrüstung!$A:$B,2,FALSE)),0,VLOOKUP(D96,Ausrüstung!$A:$B,2,FALSE))</f>
        <v>0</v>
      </c>
      <c r="F96" s="193"/>
      <c r="G96" s="183">
        <f>IF($F96="Links",$E96,"")</f>
      </c>
      <c r="H96" s="184">
        <f>IF($F96="Mitte",$E96,"")</f>
      </c>
      <c r="I96" s="185">
        <f>IF($F96="Rechts",$E96,"")</f>
      </c>
      <c r="J96" s="186">
        <f>IF($F96="Zugw.",$E96,"")</f>
      </c>
      <c r="K96" s="194"/>
      <c r="L96" s="188"/>
      <c r="M96" s="189"/>
    </row>
    <row r="97" spans="1:13" s="138" customFormat="1" ht="13.5" customHeight="1">
      <c r="A97" s="172"/>
      <c r="B97" s="195"/>
      <c r="C97" s="195"/>
      <c r="D97" s="196"/>
      <c r="E97" s="197"/>
      <c r="F97" s="197"/>
      <c r="G97" s="198">
        <f>SUM(G$71:G$96)</f>
        <v>7.85</v>
      </c>
      <c r="H97" s="199">
        <f>SUM(H$71:H$96)</f>
        <v>0</v>
      </c>
      <c r="I97" s="199">
        <f>SUM(I$71:I$96)</f>
        <v>7.16</v>
      </c>
      <c r="J97" s="200">
        <f>SUM(J71:K96)</f>
        <v>0</v>
      </c>
      <c r="K97" s="200"/>
      <c r="L97" s="201"/>
      <c r="M97" s="201"/>
    </row>
    <row r="98" spans="2:13" s="138" customFormat="1" ht="10.5" customHeight="1"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3"/>
      <c r="M98" s="203"/>
    </row>
    <row r="99" spans="2:13" s="138" customFormat="1" ht="13.5" customHeight="1">
      <c r="B99" s="204" t="s">
        <v>133</v>
      </c>
      <c r="C99" s="204"/>
      <c r="D99" s="140" t="s">
        <v>131</v>
      </c>
      <c r="E99" s="174">
        <f>IF(ISERROR(VLOOKUP(D99,Ausrüstung!$A:$B,2,FALSE)),0,VLOOKUP(D99,Ausrüstung!$A:$B,2,FALSE))</f>
        <v>5.55</v>
      </c>
      <c r="F99" s="142" t="s">
        <v>125</v>
      </c>
      <c r="G99" s="205">
        <f>IF($F99="Links",$E99,"")</f>
      </c>
      <c r="H99" s="206">
        <f>IF($F99="Mitte",$E99,"")</f>
      </c>
      <c r="I99" s="207">
        <f>IF($F99="Rechts",$E99,"")</f>
        <v>5.55</v>
      </c>
      <c r="J99" s="179">
        <f>IF($F99="Zugw.",$E99,"")</f>
      </c>
      <c r="K99" s="208"/>
      <c r="L99" s="209"/>
      <c r="M99" s="209"/>
    </row>
    <row r="100" spans="2:13" s="138" customFormat="1" ht="13.5" customHeight="1">
      <c r="B100" s="204"/>
      <c r="C100" s="204"/>
      <c r="D100" s="140"/>
      <c r="E100" s="182">
        <f>IF(ISERROR(VLOOKUP(D100,Ausrüstung!$A:$B,2,FALSE)),0,VLOOKUP(D100,Ausrüstung!$A:$B,2,FALSE))</f>
        <v>0</v>
      </c>
      <c r="F100" s="142"/>
      <c r="G100" s="210">
        <f>IF($F100="Links",$E100,"")</f>
      </c>
      <c r="H100" s="211">
        <f>IF($F100="Mitte",$E100,"")</f>
      </c>
      <c r="I100" s="212">
        <f>IF($F100="Rechts",$E100,"")</f>
      </c>
      <c r="J100" s="186">
        <f>IF($F100="Zugw.",$E100,"")</f>
      </c>
      <c r="K100" s="213"/>
      <c r="L100" s="214"/>
      <c r="M100" s="215"/>
    </row>
    <row r="101" spans="2:13" s="138" customFormat="1" ht="13.5" customHeight="1">
      <c r="B101" s="204"/>
      <c r="C101" s="204"/>
      <c r="D101" s="140" t="s">
        <v>4</v>
      </c>
      <c r="E101" s="182">
        <f>IF(ISERROR(VLOOKUP(D101,Ausrüstung!$A:$B,2,FALSE)),0,VLOOKUP(D101,Ausrüstung!$A:$B,2,FALSE))</f>
        <v>2.35</v>
      </c>
      <c r="F101" s="142" t="s">
        <v>123</v>
      </c>
      <c r="G101" s="210">
        <f>IF($F101="Links",$E101,"")</f>
        <v>2.35</v>
      </c>
      <c r="H101" s="211">
        <f>IF($F101="Mitte",$E101,"")</f>
      </c>
      <c r="I101" s="212">
        <f>IF($F101="Rechts",$E101,"")</f>
      </c>
      <c r="J101" s="186">
        <f>IF($F101="Zugw.",$E101,"")</f>
      </c>
      <c r="K101" s="213"/>
      <c r="L101" s="214"/>
      <c r="M101" s="215"/>
    </row>
    <row r="102" spans="2:13" s="138" customFormat="1" ht="13.5" customHeight="1">
      <c r="B102" s="204"/>
      <c r="C102" s="204"/>
      <c r="D102" s="140" t="s">
        <v>7</v>
      </c>
      <c r="E102" s="182">
        <f>IF(ISERROR(VLOOKUP(D102,Ausrüstung!$A:$B,2,FALSE)),0,VLOOKUP(D102,Ausrüstung!$A:$B,2,FALSE))</f>
        <v>2</v>
      </c>
      <c r="F102" s="142" t="s">
        <v>125</v>
      </c>
      <c r="G102" s="210">
        <f>IF($F102="Links",$E102,"")</f>
      </c>
      <c r="H102" s="211">
        <f>IF($F102="Mitte",$E102,"")</f>
      </c>
      <c r="I102" s="212">
        <f>IF($F102="Rechts",$E102,"")</f>
        <v>2</v>
      </c>
      <c r="J102" s="186">
        <f>IF($F102="Zugw.",$E102,"")</f>
      </c>
      <c r="K102" s="213"/>
      <c r="L102" s="214"/>
      <c r="M102" s="215"/>
    </row>
    <row r="103" spans="2:13" s="138" customFormat="1" ht="13.5" customHeight="1">
      <c r="B103" s="204"/>
      <c r="C103" s="204"/>
      <c r="D103" s="140" t="s">
        <v>17</v>
      </c>
      <c r="E103" s="182">
        <f>IF(ISERROR(VLOOKUP(D103,Ausrüstung!$A:$B,2,FALSE)),0,VLOOKUP(D103,Ausrüstung!$A:$B,2,FALSE))</f>
        <v>5</v>
      </c>
      <c r="F103" s="142"/>
      <c r="G103" s="210">
        <f>IF($F103="Links",$E103,"")</f>
      </c>
      <c r="H103" s="211">
        <f>IF($F103="Mitte",$E103,"")</f>
      </c>
      <c r="I103" s="212">
        <f>IF($F103="Rechts",$E103,"")</f>
      </c>
      <c r="J103" s="186">
        <f>IF($F103="Zugw.",$E103,"")</f>
      </c>
      <c r="K103" s="213"/>
      <c r="L103" s="214"/>
      <c r="M103" s="215"/>
    </row>
    <row r="104" spans="2:13" s="138" customFormat="1" ht="13.5" customHeight="1">
      <c r="B104" s="204"/>
      <c r="C104" s="204"/>
      <c r="D104" s="140" t="s">
        <v>18</v>
      </c>
      <c r="E104" s="182">
        <f>IF(ISERROR(VLOOKUP(D104,Ausrüstung!$A:$B,2,FALSE)),0,VLOOKUP(D104,Ausrüstung!$A:$B,2,FALSE))</f>
        <v>11</v>
      </c>
      <c r="F104" s="142" t="s">
        <v>123</v>
      </c>
      <c r="G104" s="210">
        <f>IF($F104="Links",$E104,"")</f>
        <v>11</v>
      </c>
      <c r="H104" s="211">
        <f>IF($F104="Mitte",$E104,"")</f>
      </c>
      <c r="I104" s="212">
        <f>IF($F104="Rechts",$E104,"")</f>
      </c>
      <c r="J104" s="186">
        <f>IF($F104="Zugw.",$E104,"")</f>
      </c>
      <c r="K104" s="213"/>
      <c r="L104" s="214"/>
      <c r="M104" s="215"/>
    </row>
    <row r="105" spans="2:13" s="138" customFormat="1" ht="13.5" customHeight="1">
      <c r="B105" s="204"/>
      <c r="C105" s="204"/>
      <c r="D105" s="140" t="s">
        <v>26</v>
      </c>
      <c r="E105" s="182">
        <f>IF(ISERROR(VLOOKUP(D105,Ausrüstung!$A:$B,2,FALSE)),0,VLOOKUP(D105,Ausrüstung!$A:$B,2,FALSE))</f>
        <v>6.8</v>
      </c>
      <c r="F105" s="142" t="s">
        <v>125</v>
      </c>
      <c r="G105" s="210">
        <f>IF($F105="Links",$E105,"")</f>
      </c>
      <c r="H105" s="211">
        <f>IF($F105="Mitte",$E105,"")</f>
      </c>
      <c r="I105" s="212">
        <f>IF($F105="Rechts",$E105,"")</f>
        <v>6.8</v>
      </c>
      <c r="J105" s="186">
        <f>IF($F105="Zugw.",$E105,"")</f>
      </c>
      <c r="K105" s="213"/>
      <c r="L105" s="214"/>
      <c r="M105" s="215"/>
    </row>
    <row r="106" spans="2:13" s="138" customFormat="1" ht="13.5" customHeight="1">
      <c r="B106" s="204"/>
      <c r="C106" s="204"/>
      <c r="D106" s="140" t="s">
        <v>29</v>
      </c>
      <c r="E106" s="182">
        <f>IF(ISERROR(VLOOKUP(D106,Ausrüstung!$A:$B,2,FALSE)),0,VLOOKUP(D106,Ausrüstung!$A:$B,2,FALSE))</f>
        <v>2.2</v>
      </c>
      <c r="F106" s="142" t="s">
        <v>125</v>
      </c>
      <c r="G106" s="210">
        <f>IF($F106="Links",$E106,"")</f>
      </c>
      <c r="H106" s="211">
        <f>IF($F106="Mitte",$E106,"")</f>
      </c>
      <c r="I106" s="212">
        <f>IF($F106="Rechts",$E106,"")</f>
        <v>2.2</v>
      </c>
      <c r="J106" s="186">
        <f>IF($F106="Zugw.",$E106,"")</f>
      </c>
      <c r="K106" s="213"/>
      <c r="L106" s="214"/>
      <c r="M106" s="215"/>
    </row>
    <row r="107" spans="2:13" s="138" customFormat="1" ht="13.5" customHeight="1">
      <c r="B107" s="204"/>
      <c r="C107" s="204"/>
      <c r="D107" s="140"/>
      <c r="E107" s="182">
        <f>IF(ISERROR(VLOOKUP(D107,Ausrüstung!$A:$B,2,FALSE)),0,VLOOKUP(D107,Ausrüstung!$A:$B,2,FALSE))</f>
        <v>0</v>
      </c>
      <c r="F107" s="142"/>
      <c r="G107" s="210">
        <f>IF($F107="Links",$E107,"")</f>
      </c>
      <c r="H107" s="211">
        <f>IF($F107="Mitte",$E107,"")</f>
      </c>
      <c r="I107" s="212">
        <f>IF($F107="Rechts",$E107,"")</f>
      </c>
      <c r="J107" s="186">
        <f>IF($F107="Zugw.",$E107,"")</f>
      </c>
      <c r="K107" s="213"/>
      <c r="L107" s="214"/>
      <c r="M107" s="215"/>
    </row>
    <row r="108" spans="2:13" s="138" customFormat="1" ht="13.5" customHeight="1">
      <c r="B108" s="204"/>
      <c r="C108" s="204"/>
      <c r="D108" s="140" t="s">
        <v>38</v>
      </c>
      <c r="E108" s="182">
        <f>IF(ISERROR(VLOOKUP(D108,Ausrüstung!$A:$B,2,FALSE)),0,VLOOKUP(D108,Ausrüstung!$A:$B,2,FALSE))</f>
        <v>1.48</v>
      </c>
      <c r="F108" s="142" t="s">
        <v>123</v>
      </c>
      <c r="G108" s="210">
        <f>IF($F108="Links",$E108,"")</f>
        <v>1.48</v>
      </c>
      <c r="H108" s="211">
        <f>IF($F108="Mitte",$E108,"")</f>
      </c>
      <c r="I108" s="212">
        <f>IF($F108="Rechts",$E108,"")</f>
      </c>
      <c r="J108" s="186">
        <f>IF($F108="Zugw.",$E108,"")</f>
      </c>
      <c r="K108" s="213"/>
      <c r="L108" s="214"/>
      <c r="M108" s="215"/>
    </row>
    <row r="109" spans="2:13" s="138" customFormat="1" ht="13.5" customHeight="1">
      <c r="B109" s="204"/>
      <c r="C109" s="204"/>
      <c r="D109" s="140"/>
      <c r="E109" s="182">
        <f>IF(ISERROR(VLOOKUP(D109,Ausrüstung!$A:$B,2,FALSE)),0,VLOOKUP(D109,Ausrüstung!$A:$B,2,FALSE))</f>
        <v>0</v>
      </c>
      <c r="F109" s="142"/>
      <c r="G109" s="210">
        <f>IF($F109="Links",$E109,"")</f>
      </c>
      <c r="H109" s="211">
        <f>IF($F109="Mitte",$E109,"")</f>
      </c>
      <c r="I109" s="212">
        <f>IF($F109="Rechts",$E109,"")</f>
      </c>
      <c r="J109" s="186">
        <f>IF($F109="Zugw.",$E109,"")</f>
      </c>
      <c r="K109" s="213"/>
      <c r="L109" s="214"/>
      <c r="M109" s="215"/>
    </row>
    <row r="110" spans="2:13" s="138" customFormat="1" ht="13.5" customHeight="1">
      <c r="B110" s="204"/>
      <c r="C110" s="204"/>
      <c r="D110" s="140"/>
      <c r="E110" s="182">
        <f>IF(ISERROR(VLOOKUP(D110,Ausrüstung!$A:$B,2,FALSE)),0,VLOOKUP(D110,Ausrüstung!$A:$B,2,FALSE))</f>
        <v>0</v>
      </c>
      <c r="F110" s="142"/>
      <c r="G110" s="210">
        <f>IF($F110="Links",$E110,"")</f>
      </c>
      <c r="H110" s="211">
        <f>IF($F110="Mitte",$E110,"")</f>
      </c>
      <c r="I110" s="212">
        <f>IF($F110="Rechts",$E110,"")</f>
      </c>
      <c r="J110" s="186">
        <f>IF($F110="Zugw.",$E110,"")</f>
      </c>
      <c r="K110" s="213"/>
      <c r="L110" s="214"/>
      <c r="M110" s="215"/>
    </row>
    <row r="111" spans="2:13" s="138" customFormat="1" ht="13.5" customHeight="1">
      <c r="B111" s="204"/>
      <c r="C111" s="204"/>
      <c r="D111" s="140"/>
      <c r="E111" s="182">
        <f>IF(ISERROR(VLOOKUP(D111,Ausrüstung!$A:$B,2,FALSE)),0,VLOOKUP(D111,Ausrüstung!$A:$B,2,FALSE))</f>
        <v>0</v>
      </c>
      <c r="F111" s="142"/>
      <c r="G111" s="210">
        <f>IF($F111="Links",$E111,"")</f>
      </c>
      <c r="H111" s="211">
        <f>IF($F111="Mitte",$E111,"")</f>
      </c>
      <c r="I111" s="212">
        <f>IF($F111="Rechts",$E111,"")</f>
      </c>
      <c r="J111" s="186">
        <f>IF($F111="Zugw.",$E111,"")</f>
      </c>
      <c r="K111" s="213"/>
      <c r="L111" s="214"/>
      <c r="M111" s="215"/>
    </row>
    <row r="112" spans="2:13" s="138" customFormat="1" ht="13.5" customHeight="1">
      <c r="B112" s="204"/>
      <c r="C112" s="204"/>
      <c r="D112" s="140" t="s">
        <v>134</v>
      </c>
      <c r="E112" s="182">
        <f>IF(ISERROR(VLOOKUP(D112,Ausrüstung!$A:$B,2,FALSE)),0,VLOOKUP(D112,Ausrüstung!$A:$B,2,FALSE))</f>
        <v>0.95</v>
      </c>
      <c r="F112" s="142" t="s">
        <v>123</v>
      </c>
      <c r="G112" s="210">
        <f>IF($F112="Links",$E112,"")</f>
        <v>0.95</v>
      </c>
      <c r="H112" s="211">
        <f>IF($F112="Mitte",$E112,"")</f>
      </c>
      <c r="I112" s="212">
        <f>IF($F112="Rechts",$E112,"")</f>
      </c>
      <c r="J112" s="186">
        <f>IF($F112="Zugw.",$E112,"")</f>
      </c>
      <c r="K112" s="213"/>
      <c r="L112" s="214"/>
      <c r="M112" s="215"/>
    </row>
    <row r="113" spans="2:13" s="138" customFormat="1" ht="13.5" customHeight="1">
      <c r="B113" s="204"/>
      <c r="C113" s="204"/>
      <c r="D113" s="140" t="s">
        <v>135</v>
      </c>
      <c r="E113" s="182">
        <f>IF(ISERROR(VLOOKUP(D113,Ausrüstung!$A:$B,2,FALSE)),0,VLOOKUP(D113,Ausrüstung!$A:$B,2,FALSE))</f>
        <v>0.9</v>
      </c>
      <c r="F113" s="142" t="s">
        <v>123</v>
      </c>
      <c r="G113" s="210">
        <f>IF($F113="Links",$E113,"")</f>
        <v>0.9</v>
      </c>
      <c r="H113" s="211">
        <f>IF($F113="Mitte",$E113,"")</f>
      </c>
      <c r="I113" s="212">
        <f>IF($F113="Rechts",$E113,"")</f>
      </c>
      <c r="J113" s="186">
        <f>IF($F113="Zugw.",$E113,"")</f>
      </c>
      <c r="K113" s="213"/>
      <c r="L113" s="214"/>
      <c r="M113" s="215"/>
    </row>
    <row r="114" spans="2:13" s="138" customFormat="1" ht="13.5" customHeight="1">
      <c r="B114" s="204"/>
      <c r="C114" s="204"/>
      <c r="D114" s="140" t="s">
        <v>45</v>
      </c>
      <c r="E114" s="182">
        <f>IF(ISERROR(VLOOKUP(D114,Ausrüstung!$A:$B,2,FALSE)),0,VLOOKUP(D114,Ausrüstung!$A:$B,2,FALSE))</f>
        <v>1.3</v>
      </c>
      <c r="F114" s="142" t="s">
        <v>123</v>
      </c>
      <c r="G114" s="210">
        <f>IF($F114="Links",$E114,"")</f>
        <v>1.3</v>
      </c>
      <c r="H114" s="211">
        <f>IF($F114="Mitte",$E114,"")</f>
      </c>
      <c r="I114" s="212">
        <f>IF($F114="Rechts",$E114,"")</f>
      </c>
      <c r="J114" s="186">
        <f>IF($F114="Zugw.",$E114,"")</f>
      </c>
      <c r="K114" s="213"/>
      <c r="L114" s="214"/>
      <c r="M114" s="215"/>
    </row>
    <row r="115" spans="2:13" s="138" customFormat="1" ht="13.5" customHeight="1">
      <c r="B115" s="204"/>
      <c r="C115" s="204"/>
      <c r="D115" s="140"/>
      <c r="E115" s="182">
        <f>IF(ISERROR(VLOOKUP(D115,Ausrüstung!$A:$B,2,FALSE)),0,VLOOKUP(D115,Ausrüstung!$A:$B,2,FALSE))</f>
        <v>0</v>
      </c>
      <c r="F115" s="142"/>
      <c r="G115" s="210">
        <f>IF($F115="Links",$E115,"")</f>
      </c>
      <c r="H115" s="211">
        <f>IF($F115="Mitte",$E115,"")</f>
      </c>
      <c r="I115" s="212">
        <f>IF($F115="Rechts",$E115,"")</f>
      </c>
      <c r="J115" s="186">
        <f>IF($F115="Zugw.",$E115,"")</f>
      </c>
      <c r="K115" s="213"/>
      <c r="L115" s="214"/>
      <c r="M115" s="215"/>
    </row>
    <row r="116" spans="2:13" s="138" customFormat="1" ht="13.5" customHeight="1">
      <c r="B116" s="204"/>
      <c r="C116" s="204"/>
      <c r="D116" s="140"/>
      <c r="E116" s="182">
        <f>IF(ISERROR(VLOOKUP(D116,Ausrüstung!$A:$B,2,FALSE)),0,VLOOKUP(D116,Ausrüstung!$A:$B,2,FALSE))</f>
        <v>0</v>
      </c>
      <c r="F116" s="142"/>
      <c r="G116" s="216">
        <f>IF($F116="Links",$E116,"")</f>
      </c>
      <c r="H116" s="211">
        <f>IF($F116="Mitte",$E116,"")</f>
      </c>
      <c r="I116" s="212">
        <f>IF($F116="Rechts",$E116,"")</f>
      </c>
      <c r="J116" s="186">
        <f>IF($F116="Zugw.",$E116,"")</f>
      </c>
      <c r="K116" s="213"/>
      <c r="L116" s="214"/>
      <c r="M116" s="215"/>
    </row>
    <row r="117" spans="2:13" s="138" customFormat="1" ht="13.5" customHeight="1">
      <c r="B117" s="204"/>
      <c r="C117" s="204"/>
      <c r="D117" s="140" t="s">
        <v>47</v>
      </c>
      <c r="E117" s="182">
        <f>IF(ISERROR(VLOOKUP(D117,Ausrüstung!$A:$B,2,FALSE)),0,VLOOKUP(D117,Ausrüstung!$A:$B,2,FALSE))</f>
        <v>5</v>
      </c>
      <c r="F117" s="142" t="s">
        <v>125</v>
      </c>
      <c r="G117" s="210">
        <f>IF($F117="Links",$E117,"")</f>
      </c>
      <c r="H117" s="211">
        <f>IF($F117="Mitte",$E117,"")</f>
      </c>
      <c r="I117" s="212">
        <f>IF($F117="Rechts",$E117,"")</f>
        <v>5</v>
      </c>
      <c r="J117" s="186">
        <f>IF($F117="Zugw.",$E117,"")</f>
      </c>
      <c r="K117" s="213"/>
      <c r="L117" s="214"/>
      <c r="M117" s="215"/>
    </row>
    <row r="118" spans="2:13" s="138" customFormat="1" ht="13.5" customHeight="1">
      <c r="B118" s="204"/>
      <c r="C118" s="204"/>
      <c r="D118" s="140" t="s">
        <v>55</v>
      </c>
      <c r="E118" s="182">
        <f>IF(ISERROR(VLOOKUP(D118,Ausrüstung!$A:$B,2,FALSE)),0,VLOOKUP(D118,Ausrüstung!$A:$B,2,FALSE))</f>
        <v>2.5</v>
      </c>
      <c r="F118" s="142" t="s">
        <v>125</v>
      </c>
      <c r="G118" s="210">
        <f>IF($F118="Links",$E118,"")</f>
      </c>
      <c r="H118" s="211">
        <f>IF($F118="Mitte",$E118,"")</f>
      </c>
      <c r="I118" s="212">
        <f>IF($F118="Rechts",$E118,"")</f>
        <v>2.5</v>
      </c>
      <c r="J118" s="186">
        <f>IF($F118="Zugw.",$E118,"")</f>
      </c>
      <c r="K118" s="213"/>
      <c r="L118" s="217"/>
      <c r="M118" s="215"/>
    </row>
    <row r="119" spans="2:13" s="138" customFormat="1" ht="13.5" customHeight="1">
      <c r="B119" s="204"/>
      <c r="C119" s="204"/>
      <c r="D119" s="140" t="s">
        <v>73</v>
      </c>
      <c r="E119" s="182">
        <f>IF(ISERROR(VLOOKUP(D119,Ausrüstung!$A:$B,2,FALSE)),0,VLOOKUP(D119,Ausrüstung!$A:$B,2,FALSE))</f>
        <v>2.7</v>
      </c>
      <c r="F119" s="142" t="s">
        <v>125</v>
      </c>
      <c r="G119" s="210">
        <f>IF($F119="Links",$E119,"")</f>
      </c>
      <c r="H119" s="211">
        <f>IF($F119="Mitte",$E119,"")</f>
      </c>
      <c r="I119" s="212">
        <f>IF($F119="Rechts",$E119,"")</f>
        <v>2.7</v>
      </c>
      <c r="J119" s="186">
        <f>IF($F119="Zugw.",$E119,"")</f>
      </c>
      <c r="K119" s="213"/>
      <c r="L119" s="217"/>
      <c r="M119" s="215"/>
    </row>
    <row r="120" spans="2:13" s="138" customFormat="1" ht="13.5" customHeight="1">
      <c r="B120" s="204"/>
      <c r="C120" s="204"/>
      <c r="D120" s="140"/>
      <c r="E120" s="182">
        <f>IF(ISERROR(VLOOKUP(D120,Ausrüstung!$A:$B,2,FALSE)),0,VLOOKUP(D120,Ausrüstung!$A:$B,2,FALSE))</f>
        <v>0</v>
      </c>
      <c r="F120" s="142" t="s">
        <v>125</v>
      </c>
      <c r="G120" s="210">
        <f>IF($F120="Links",$E120,"")</f>
      </c>
      <c r="H120" s="211">
        <f>IF($F120="Mitte",$E120,"")</f>
      </c>
      <c r="I120" s="212">
        <f>IF($F120="Rechts",$E120,"")</f>
        <v>0</v>
      </c>
      <c r="J120" s="186">
        <f>IF($F120="Zugw.",$E120,"")</f>
      </c>
      <c r="K120" s="213"/>
      <c r="L120" s="214"/>
      <c r="M120" s="215"/>
    </row>
    <row r="121" spans="2:13" s="138" customFormat="1" ht="13.5" customHeight="1">
      <c r="B121" s="204"/>
      <c r="C121" s="204"/>
      <c r="D121" s="154"/>
      <c r="E121" s="192">
        <f>IF(ISERROR(VLOOKUP(D121,Ausrüstung!$A:$B,2,FALSE)),0,VLOOKUP(D121,Ausrüstung!$A:$B,2,FALSE))</f>
        <v>0</v>
      </c>
      <c r="F121" s="193"/>
      <c r="G121" s="218">
        <f>IF($F121="Links",$E121,"")</f>
      </c>
      <c r="H121" s="219">
        <f>IF($F121="Mitte",$E121,"")</f>
      </c>
      <c r="I121" s="220">
        <f>IF($F121="Rechts",$E121,"")</f>
      </c>
      <c r="J121" s="221">
        <f>IF($F121="Zugw.",$E121,"")</f>
      </c>
      <c r="K121" s="222"/>
      <c r="L121" s="209"/>
      <c r="M121" s="209"/>
    </row>
    <row r="122" spans="2:13" s="138" customFormat="1" ht="13.5" customHeight="1">
      <c r="B122" s="223"/>
      <c r="C122" s="195"/>
      <c r="D122" s="196"/>
      <c r="E122" s="197"/>
      <c r="F122" s="197"/>
      <c r="G122" s="198">
        <f>SUM(G$99:G$121)</f>
        <v>17.98</v>
      </c>
      <c r="H122" s="224">
        <f>SUM(H$99:H$121)</f>
        <v>0</v>
      </c>
      <c r="I122" s="225">
        <f>SUM(I$99:I$121)</f>
        <v>26.75</v>
      </c>
      <c r="J122" s="200">
        <f>SUM(J$99:J$121)</f>
        <v>0</v>
      </c>
      <c r="K122" s="200"/>
      <c r="L122" s="226"/>
      <c r="M122" s="226"/>
    </row>
    <row r="123" spans="2:13" ht="8.25" customHeight="1"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8"/>
      <c r="M123" s="229"/>
    </row>
    <row r="124" spans="2:13" s="138" customFormat="1" ht="13.5" customHeight="1">
      <c r="B124" s="230" t="s">
        <v>136</v>
      </c>
      <c r="C124" s="230"/>
      <c r="D124" s="140" t="s">
        <v>137</v>
      </c>
      <c r="E124" s="174">
        <f>IF(ISERROR(VLOOKUP(D124,Ausrüstung!$A:$B,2,FALSE)),0,VLOOKUP(D124,Ausrüstung!$A:$B,2,FALSE))</f>
        <v>22.5</v>
      </c>
      <c r="F124" s="142" t="s">
        <v>123</v>
      </c>
      <c r="G124" s="231">
        <f>IF($F124="Links",$E124,"")</f>
        <v>22.5</v>
      </c>
      <c r="H124" s="232">
        <f>IF($F124="Mitte",$E124,"")</f>
      </c>
      <c r="I124" s="233">
        <f>IF($F124="Rechts",$E124,"")</f>
      </c>
      <c r="J124" s="234">
        <f>IF($F124="Zugw.",$E124,"")</f>
      </c>
      <c r="K124" s="235"/>
      <c r="L124" s="228"/>
      <c r="M124" s="171"/>
    </row>
    <row r="125" spans="2:13" s="138" customFormat="1" ht="13.5" customHeight="1">
      <c r="B125" s="230"/>
      <c r="C125" s="230"/>
      <c r="D125" s="140" t="s">
        <v>6</v>
      </c>
      <c r="E125" s="182">
        <f>IF(ISERROR(VLOOKUP(D125,Ausrüstung!$A:$B,2,FALSE)),0,VLOOKUP(D125,Ausrüstung!$A:$B,2,FALSE))</f>
        <v>0.8</v>
      </c>
      <c r="F125" s="142" t="s">
        <v>123</v>
      </c>
      <c r="G125" s="236">
        <f>IF($F125="Links",$E125,"")</f>
        <v>0.8</v>
      </c>
      <c r="H125" s="237">
        <f>IF($F125="Mitte",$E125,"")</f>
      </c>
      <c r="I125" s="238">
        <f>IF($F125="Rechts",$E125,"")</f>
      </c>
      <c r="J125" s="239">
        <f>IF($F125="Zugw.",$E125,"")</f>
      </c>
      <c r="K125" s="240"/>
      <c r="L125" s="228"/>
      <c r="M125" s="171"/>
    </row>
    <row r="126" spans="2:13" s="138" customFormat="1" ht="13.5" customHeight="1">
      <c r="B126" s="230"/>
      <c r="C126" s="230"/>
      <c r="D126" s="140"/>
      <c r="E126" s="182">
        <f>IF(ISERROR(VLOOKUP(D126,Ausrüstung!$A:$B,2,FALSE)),0,VLOOKUP(D126,Ausrüstung!$A:$B,2,FALSE))</f>
        <v>0</v>
      </c>
      <c r="F126" s="142"/>
      <c r="G126" s="236">
        <f>IF($F126="Links",$E126,"")</f>
      </c>
      <c r="H126" s="237"/>
      <c r="I126" s="238">
        <f>IF($F126="Rechts",$E126,"")</f>
      </c>
      <c r="J126" s="239"/>
      <c r="K126" s="240"/>
      <c r="L126" s="228"/>
      <c r="M126" s="171"/>
    </row>
    <row r="127" spans="2:13" s="138" customFormat="1" ht="13.5" customHeight="1">
      <c r="B127" s="230"/>
      <c r="C127" s="230"/>
      <c r="D127" s="140" t="s">
        <v>3</v>
      </c>
      <c r="E127" s="182">
        <f>IF(ISERROR(VLOOKUP(D127,Ausrüstung!$A:$B,2,FALSE)),0,VLOOKUP(D127,Ausrüstung!$A:$B,2,FALSE))</f>
        <v>0.8</v>
      </c>
      <c r="F127" s="142" t="s">
        <v>125</v>
      </c>
      <c r="G127" s="236">
        <f>IF($F127="Links",$E127,"")</f>
      </c>
      <c r="H127" s="237">
        <f>IF($F127="Mitte",$E127,"")</f>
      </c>
      <c r="I127" s="238">
        <f>IF($F127="Rechts",$E127,"")</f>
        <v>0.8</v>
      </c>
      <c r="J127" s="239">
        <f>IF($F127="Zugw.",$E127,"")</f>
      </c>
      <c r="K127" s="240"/>
      <c r="L127" s="228"/>
      <c r="M127" s="171"/>
    </row>
    <row r="128" spans="2:13" s="138" customFormat="1" ht="13.5" customHeight="1">
      <c r="B128" s="230"/>
      <c r="C128" s="230"/>
      <c r="D128" s="140"/>
      <c r="E128" s="182">
        <f>IF(ISERROR(VLOOKUP(D128,Ausrüstung!$A:$B,2,FALSE)),0,VLOOKUP(D128,Ausrüstung!$A:$B,2,FALSE))</f>
        <v>0</v>
      </c>
      <c r="F128" s="142"/>
      <c r="G128" s="236">
        <f>IF($F128="Links",$E128,"")</f>
      </c>
      <c r="H128" s="237">
        <f>IF($F128="Mitte",$E128,"")</f>
      </c>
      <c r="I128" s="238">
        <f>IF($F128="Rechts",$E128,"")</f>
      </c>
      <c r="J128" s="239"/>
      <c r="K128" s="240"/>
      <c r="L128" s="228"/>
      <c r="M128" s="171"/>
    </row>
    <row r="129" spans="2:13" s="138" customFormat="1" ht="13.5" customHeight="1">
      <c r="B129" s="230"/>
      <c r="C129" s="230"/>
      <c r="D129" s="140" t="s">
        <v>8</v>
      </c>
      <c r="E129" s="182">
        <f>IF(ISERROR(VLOOKUP(D129,Ausrüstung!$A:$B,2,FALSE)),0,VLOOKUP(D129,Ausrüstung!$A:$B,2,FALSE))</f>
        <v>3.65</v>
      </c>
      <c r="F129" s="142" t="s">
        <v>123</v>
      </c>
      <c r="G129" s="236">
        <f>IF($F129="Links",$E129,"")</f>
        <v>3.65</v>
      </c>
      <c r="H129" s="237">
        <f>IF($F129="Mitte",$E129,"")</f>
      </c>
      <c r="I129" s="238">
        <f>IF($F129="Rechts",$E129,"")</f>
      </c>
      <c r="J129" s="239"/>
      <c r="K129" s="240"/>
      <c r="L129" s="228"/>
      <c r="M129" s="171"/>
    </row>
    <row r="130" spans="2:13" s="138" customFormat="1" ht="13.5" customHeight="1">
      <c r="B130" s="230"/>
      <c r="C130" s="230"/>
      <c r="D130" s="140" t="s">
        <v>8</v>
      </c>
      <c r="E130" s="182">
        <f>IF(ISERROR(VLOOKUP(D130,Ausrüstung!$A:$B,2,FALSE)),0,VLOOKUP(D130,Ausrüstung!$A:$B,2,FALSE))</f>
        <v>3.65</v>
      </c>
      <c r="F130" s="142" t="s">
        <v>125</v>
      </c>
      <c r="G130" s="236">
        <f>IF($F130="Links",$E130,"")</f>
      </c>
      <c r="H130" s="237">
        <f>IF($F130="Mitte",$E130,"")</f>
      </c>
      <c r="I130" s="238">
        <f>IF($F130="Rechts",$E130,"")</f>
        <v>3.65</v>
      </c>
      <c r="J130" s="239">
        <f>IF($F130="Zugw.",$E130,"")</f>
      </c>
      <c r="K130" s="240"/>
      <c r="L130" s="228"/>
      <c r="M130" s="171"/>
    </row>
    <row r="131" spans="2:13" s="138" customFormat="1" ht="13.5" customHeight="1">
      <c r="B131" s="230"/>
      <c r="C131" s="230"/>
      <c r="D131" s="241" t="s">
        <v>9</v>
      </c>
      <c r="E131" s="182">
        <f>IF(ISERROR(VLOOKUP(D131,Ausrüstung!$A:$B,2,FALSE)),0,VLOOKUP(D131,Ausrüstung!$A:$B,2,FALSE))</f>
        <v>1.85</v>
      </c>
      <c r="F131" s="142" t="s">
        <v>125</v>
      </c>
      <c r="G131" s="236">
        <f>IF($F131="Links",$E131,"")</f>
      </c>
      <c r="H131" s="237">
        <f>IF($F131="Mitte",$E131,"")</f>
      </c>
      <c r="I131" s="238">
        <f>IF($F131="Rechts",$E131,"")</f>
        <v>1.85</v>
      </c>
      <c r="J131" s="239">
        <f>IF($F131="Zugw.",$E131,"")</f>
      </c>
      <c r="K131" s="240"/>
      <c r="L131" s="228"/>
      <c r="M131" s="171"/>
    </row>
    <row r="132" spans="2:13" s="138" customFormat="1" ht="13.5" customHeight="1">
      <c r="B132" s="230"/>
      <c r="C132" s="230"/>
      <c r="D132" s="140" t="s">
        <v>10</v>
      </c>
      <c r="E132" s="182">
        <f>IF(ISERROR(VLOOKUP(D132,Ausrüstung!$A:$B,2,FALSE)),0,VLOOKUP(D132,Ausrüstung!$A:$B,2,FALSE))</f>
        <v>0.58</v>
      </c>
      <c r="F132" s="142" t="s">
        <v>125</v>
      </c>
      <c r="G132" s="236">
        <f>IF($F132="Links",$E132,"")</f>
      </c>
      <c r="H132" s="237">
        <f>IF($F132="Mitte",$E132,"")</f>
      </c>
      <c r="I132" s="238">
        <f>IF($F132="Rechts",$E132,"")</f>
        <v>0.58</v>
      </c>
      <c r="J132" s="239">
        <f>IF($F132="Zugw.",$E132,"")</f>
      </c>
      <c r="K132" s="240"/>
      <c r="L132" s="228"/>
      <c r="M132" s="171"/>
    </row>
    <row r="133" spans="2:13" s="138" customFormat="1" ht="13.5" customHeight="1">
      <c r="B133" s="230"/>
      <c r="C133" s="230"/>
      <c r="D133" s="140" t="s">
        <v>11</v>
      </c>
      <c r="E133" s="182">
        <f>IF(ISERROR(VLOOKUP(D133,Ausrüstung!$A:$B,2,FALSE)),0,VLOOKUP(D133,Ausrüstung!$A:$B,2,FALSE))</f>
        <v>0.86</v>
      </c>
      <c r="F133" s="142" t="s">
        <v>125</v>
      </c>
      <c r="G133" s="236">
        <f>IF($F133="Links",$E133,"")</f>
      </c>
      <c r="H133" s="237">
        <f>IF($F133="Mitte",$E133,"")</f>
      </c>
      <c r="I133" s="238">
        <f>IF($F133="Rechts",$E133,"")</f>
        <v>0.86</v>
      </c>
      <c r="J133" s="239">
        <f>IF($F133="Zugw.",$E133,"")</f>
      </c>
      <c r="K133" s="240"/>
      <c r="L133" s="242"/>
      <c r="M133" s="171"/>
    </row>
    <row r="134" spans="2:13" s="138" customFormat="1" ht="13.5" customHeight="1">
      <c r="B134" s="230"/>
      <c r="C134" s="230"/>
      <c r="D134" s="140" t="s">
        <v>12</v>
      </c>
      <c r="E134" s="182">
        <f>IF(ISERROR(VLOOKUP(D134,Ausrüstung!$A:$B,2,FALSE)),0,VLOOKUP(D134,Ausrüstung!$A:$B,2,FALSE))</f>
        <v>0.16</v>
      </c>
      <c r="F134" s="142" t="s">
        <v>125</v>
      </c>
      <c r="G134" s="236">
        <f>IF($F134="Links",$E134,"")</f>
      </c>
      <c r="H134" s="237">
        <f>IF($F134="Mitte",$E134,"")</f>
      </c>
      <c r="I134" s="238">
        <f>IF($F134="Rechts",$E134,"")</f>
        <v>0.16</v>
      </c>
      <c r="J134" s="239">
        <f>IF($F134="Zugw.",$E134,"")</f>
      </c>
      <c r="K134" s="240"/>
      <c r="L134" s="228"/>
      <c r="M134" s="171"/>
    </row>
    <row r="135" spans="2:13" s="138" customFormat="1" ht="13.5" customHeight="1">
      <c r="B135" s="230"/>
      <c r="C135" s="230"/>
      <c r="D135" s="140"/>
      <c r="E135" s="182">
        <f>IF(ISERROR(VLOOKUP(D135,Ausrüstung!$A:$B,2,FALSE)),0,VLOOKUP(D135,Ausrüstung!$A:$B,2,FALSE))</f>
        <v>0</v>
      </c>
      <c r="F135" s="142"/>
      <c r="G135" s="236">
        <f>IF($F135="Links",$E135,"")</f>
      </c>
      <c r="H135" s="237">
        <f>IF($F135="Mitte",$E135,"")</f>
      </c>
      <c r="I135" s="238">
        <f>IF($F135="Rechts",$E135,"")</f>
      </c>
      <c r="J135" s="239">
        <f>IF($F135="Zugw.",$E135,"")</f>
      </c>
      <c r="K135" s="240"/>
      <c r="L135" s="228"/>
      <c r="M135" s="171"/>
    </row>
    <row r="136" spans="2:13" s="138" customFormat="1" ht="13.5" customHeight="1">
      <c r="B136" s="230"/>
      <c r="C136" s="230"/>
      <c r="D136" s="140"/>
      <c r="E136" s="182">
        <f>IF(ISERROR(VLOOKUP(D136,Ausrüstung!$A:$B,2,FALSE)),0,VLOOKUP(D136,Ausrüstung!$A:$B,2,FALSE))</f>
        <v>0</v>
      </c>
      <c r="F136" s="142"/>
      <c r="G136" s="236">
        <f>IF($F136="Links",$E136,"")</f>
      </c>
      <c r="H136" s="237">
        <f>IF($F136="Mitte",$E136,"")</f>
      </c>
      <c r="I136" s="238">
        <f>IF($F136="Rechts",$E136,"")</f>
      </c>
      <c r="J136" s="239">
        <f>IF($F136="Zugw.",$E136,"")</f>
      </c>
      <c r="K136" s="240"/>
      <c r="L136" s="228"/>
      <c r="M136" s="171"/>
    </row>
    <row r="137" spans="2:13" s="138" customFormat="1" ht="13.5" customHeight="1">
      <c r="B137" s="230"/>
      <c r="C137" s="230"/>
      <c r="D137" s="140"/>
      <c r="E137" s="182">
        <f>IF(ISERROR(VLOOKUP(D137,Ausrüstung!$A:$B,2,FALSE)),0,VLOOKUP(D137,Ausrüstung!$A:$B,2,FALSE))</f>
        <v>0</v>
      </c>
      <c r="F137" s="142"/>
      <c r="G137" s="236">
        <f>IF($F137="Links",$E137,"")</f>
      </c>
      <c r="H137" s="237">
        <f>IF($F137="Mitte",$E137,"")</f>
      </c>
      <c r="I137" s="238">
        <f>IF($F137="Rechts",$E137,"")</f>
      </c>
      <c r="J137" s="239">
        <f>IF($F137="Zugw.",$E137,"")</f>
      </c>
      <c r="K137" s="240"/>
      <c r="L137" s="228"/>
      <c r="M137" s="171"/>
    </row>
    <row r="138" spans="2:13" s="138" customFormat="1" ht="13.5" customHeight="1">
      <c r="B138" s="230"/>
      <c r="C138" s="230"/>
      <c r="D138" s="140"/>
      <c r="E138" s="182">
        <f>IF(ISERROR(VLOOKUP(D138,Ausrüstung!$A:$B,2,FALSE)),0,VLOOKUP(D138,Ausrüstung!$A:$B,2,FALSE))</f>
        <v>0</v>
      </c>
      <c r="F138" s="142"/>
      <c r="G138" s="236">
        <f>IF($F138="Links",$E138,"")</f>
      </c>
      <c r="H138" s="237">
        <f>IF($F138="Mitte",$E138,"")</f>
      </c>
      <c r="I138" s="238">
        <f>IF($F138="Rechts",$E138,"")</f>
      </c>
      <c r="J138" s="239">
        <f>IF($F138="Zugw.",$E138,"")</f>
      </c>
      <c r="K138" s="240"/>
      <c r="L138" s="150"/>
      <c r="M138" s="171"/>
    </row>
    <row r="139" spans="2:13" s="138" customFormat="1" ht="13.5" customHeight="1">
      <c r="B139" s="230"/>
      <c r="C139" s="230"/>
      <c r="D139" s="140"/>
      <c r="E139" s="182">
        <f>IF(ISERROR(VLOOKUP(D139,Ausrüstung!$A:$B,2,FALSE)),0,VLOOKUP(D139,Ausrüstung!$A:$B,2,FALSE))</f>
        <v>0</v>
      </c>
      <c r="F139" s="142"/>
      <c r="G139" s="236">
        <f>IF($F139="Links",$E139,"")</f>
      </c>
      <c r="H139" s="237">
        <f>IF($F139="Mitte",$E139,"")</f>
      </c>
      <c r="I139" s="238">
        <f>IF($F139="Rechts",$E139,"")</f>
      </c>
      <c r="J139" s="239">
        <f>IF($F139="Zugw.",$E139,"")</f>
      </c>
      <c r="K139" s="240"/>
      <c r="L139" s="228"/>
      <c r="M139" s="171"/>
    </row>
    <row r="140" spans="2:13" s="138" customFormat="1" ht="13.5" customHeight="1">
      <c r="B140" s="230"/>
      <c r="C140" s="230"/>
      <c r="D140" s="140"/>
      <c r="E140" s="182">
        <f>IF(ISERROR(VLOOKUP(D140,Ausrüstung!$A:$B,2,FALSE)),0,VLOOKUP(D140,Ausrüstung!$A:$B,2,FALSE))</f>
        <v>0</v>
      </c>
      <c r="F140" s="142"/>
      <c r="G140" s="236">
        <f>IF($F140="Links",$E140,"")</f>
      </c>
      <c r="H140" s="237">
        <f>IF($F140="Mitte",$E140,"")</f>
      </c>
      <c r="I140" s="238">
        <f>IF($F140="Rechts",$E140,"")</f>
      </c>
      <c r="J140" s="239">
        <f>IF($F140="Zugw.",$E140,"")</f>
      </c>
      <c r="K140" s="240"/>
      <c r="L140" s="228"/>
      <c r="M140" s="171"/>
    </row>
    <row r="141" spans="2:13" s="138" customFormat="1" ht="13.5" customHeight="1">
      <c r="B141" s="230"/>
      <c r="C141" s="230"/>
      <c r="D141" s="140" t="s">
        <v>49</v>
      </c>
      <c r="E141" s="182">
        <f>IF(ISERROR(VLOOKUP(D141,Ausrüstung!$A:$B,2,FALSE)),0,VLOOKUP(D141,Ausrüstung!$A:$B,2,FALSE))</f>
        <v>0.78</v>
      </c>
      <c r="F141" s="142" t="s">
        <v>125</v>
      </c>
      <c r="G141" s="236">
        <f>IF($F141="Links",$E141,"")</f>
      </c>
      <c r="H141" s="237">
        <f>IF($F141="Mitte",$E141,"")</f>
      </c>
      <c r="I141" s="238">
        <f>IF($F141="Rechts",$E141,"")</f>
        <v>0.78</v>
      </c>
      <c r="J141" s="239">
        <f>IF($F141="Zugw.",$E141,"")</f>
      </c>
      <c r="K141" s="240"/>
      <c r="L141" s="228"/>
      <c r="M141" s="171"/>
    </row>
    <row r="142" spans="2:13" s="138" customFormat="1" ht="13.5" customHeight="1">
      <c r="B142" s="230"/>
      <c r="C142" s="230"/>
      <c r="D142" s="140" t="s">
        <v>57</v>
      </c>
      <c r="E142" s="182">
        <f>IF(ISERROR(VLOOKUP(D142,Ausrüstung!$A:$B,2,FALSE)),0,VLOOKUP(D142,Ausrüstung!$A:$B,2,FALSE))</f>
        <v>2.8</v>
      </c>
      <c r="F142" s="142" t="s">
        <v>125</v>
      </c>
      <c r="G142" s="236">
        <f>IF($F142="Links",$E142,"")</f>
      </c>
      <c r="H142" s="237">
        <f>IF($F142="Mitte",$E142,"")</f>
      </c>
      <c r="I142" s="238">
        <f>IF($F142="Rechts",$E142,"")</f>
        <v>2.8</v>
      </c>
      <c r="J142" s="239">
        <f>IF($F142="Zugw.",$E142,"")</f>
      </c>
      <c r="K142" s="240"/>
      <c r="L142" s="228"/>
      <c r="M142" s="171"/>
    </row>
    <row r="143" spans="2:13" s="138" customFormat="1" ht="13.5" customHeight="1">
      <c r="B143" s="230"/>
      <c r="C143" s="230"/>
      <c r="D143" s="140"/>
      <c r="E143" s="182">
        <f>IF(ISERROR(VLOOKUP(D143,Ausrüstung!$A:$B,2,FALSE)),0,VLOOKUP(D143,Ausrüstung!$A:$B,2,FALSE))</f>
        <v>0</v>
      </c>
      <c r="F143" s="142"/>
      <c r="G143" s="236">
        <f>IF($F143="Links",$E143,"")</f>
      </c>
      <c r="H143" s="237">
        <f>IF($F143="Mitte",$E143,"")</f>
      </c>
      <c r="I143" s="238">
        <f>IF($F143="Rechts",$E143,"")</f>
      </c>
      <c r="J143" s="239">
        <f>IF($F143="Zugw.",$E143,"")</f>
      </c>
      <c r="K143" s="240"/>
      <c r="L143" s="228"/>
      <c r="M143" s="171"/>
    </row>
    <row r="144" spans="2:13" s="138" customFormat="1" ht="13.5" customHeight="1">
      <c r="B144" s="230"/>
      <c r="C144" s="230"/>
      <c r="D144" s="140" t="s">
        <v>58</v>
      </c>
      <c r="E144" s="182">
        <f>IF(ISERROR(VLOOKUP(D144,Ausrüstung!$A:$B,2,FALSE)),0,VLOOKUP(D144,Ausrüstung!$A:$B,2,FALSE))</f>
        <v>1</v>
      </c>
      <c r="F144" s="142" t="s">
        <v>125</v>
      </c>
      <c r="G144" s="236">
        <f>IF($F144="Links",$E144,"")</f>
      </c>
      <c r="H144" s="237">
        <f>IF($F144="Mitte",$E144,"")</f>
      </c>
      <c r="I144" s="238">
        <f>IF($F144="Rechts",$E144,"")</f>
        <v>1</v>
      </c>
      <c r="J144" s="239">
        <f>IF($F144="Zugw.",$E144,"")</f>
      </c>
      <c r="K144" s="240"/>
      <c r="L144" s="228"/>
      <c r="M144" s="171"/>
    </row>
    <row r="145" spans="2:13" s="138" customFormat="1" ht="13.5" customHeight="1">
      <c r="B145" s="230"/>
      <c r="C145" s="230"/>
      <c r="D145" s="140" t="s">
        <v>59</v>
      </c>
      <c r="E145" s="182">
        <f>IF(ISERROR(VLOOKUP(D145,Ausrüstung!$A:$B,2,FALSE)),0,VLOOKUP(D145,Ausrüstung!$A:$B,2,FALSE))</f>
        <v>2.65</v>
      </c>
      <c r="F145" s="142" t="s">
        <v>123</v>
      </c>
      <c r="G145" s="236">
        <f>IF($F145="Links",$E145,"")</f>
        <v>2.65</v>
      </c>
      <c r="H145" s="237">
        <f>IF($F145="Mitte",$E145,"")</f>
      </c>
      <c r="I145" s="238">
        <f>IF($F145="Rechts",$E145,"")</f>
      </c>
      <c r="J145" s="239">
        <f>IF($F145="Zugw.",$E145,"")</f>
      </c>
      <c r="K145" s="240"/>
      <c r="L145" s="228"/>
      <c r="M145" s="171"/>
    </row>
    <row r="146" spans="2:13" s="138" customFormat="1" ht="13.5" customHeight="1">
      <c r="B146" s="230"/>
      <c r="C146" s="230"/>
      <c r="D146" s="140" t="s">
        <v>61</v>
      </c>
      <c r="E146" s="182">
        <f>IF(ISERROR(VLOOKUP(D146,Ausrüstung!$A:$B,2,FALSE)),0,VLOOKUP(D146,Ausrüstung!$A:$B,2,FALSE))</f>
        <v>0.55</v>
      </c>
      <c r="F146" s="142" t="s">
        <v>125</v>
      </c>
      <c r="G146" s="236">
        <f>IF($F146="Links",$E146,"")</f>
      </c>
      <c r="H146" s="237">
        <f>IF($F146="Mitte",$E146,"")</f>
      </c>
      <c r="I146" s="238">
        <f>IF($F146="Rechts",$E146,"")</f>
        <v>0.55</v>
      </c>
      <c r="J146" s="239">
        <f>IF($F146="Zugw.",$E146,"")</f>
      </c>
      <c r="K146" s="240"/>
      <c r="L146" s="228"/>
      <c r="M146" s="171"/>
    </row>
    <row r="147" spans="2:13" s="172" customFormat="1" ht="13.5" customHeight="1">
      <c r="B147" s="230"/>
      <c r="C147" s="230"/>
      <c r="D147" s="140" t="s">
        <v>67</v>
      </c>
      <c r="E147" s="182">
        <f>IF(ISERROR(VLOOKUP(D147,Ausrüstung!$A:$B,2,FALSE)),0,VLOOKUP(D147,Ausrüstung!$A:$B,2,FALSE))</f>
        <v>0.65</v>
      </c>
      <c r="F147" s="142" t="s">
        <v>125</v>
      </c>
      <c r="G147" s="236">
        <f>IF($F147="Links",$E147,"")</f>
      </c>
      <c r="H147" s="237">
        <f>IF($F147="Mitte",$E147,"")</f>
      </c>
      <c r="I147" s="238">
        <f>IF($F147="Rechts",$E147,"")</f>
        <v>0.65</v>
      </c>
      <c r="J147" s="239">
        <f>IF($F147="Zugw.",$E147,"")</f>
      </c>
      <c r="K147" s="240"/>
      <c r="L147" s="243"/>
      <c r="M147" s="243"/>
    </row>
    <row r="148" spans="2:13" s="172" customFormat="1" ht="13.5" customHeight="1">
      <c r="B148" s="230"/>
      <c r="C148" s="230"/>
      <c r="D148" s="244" t="s">
        <v>68</v>
      </c>
      <c r="E148" s="182">
        <f>IF(ISERROR(VLOOKUP(D148,Ausrüstung!$A:$B,2,FALSE)),0,VLOOKUP(D148,Ausrüstung!$A:$B,2,FALSE))</f>
        <v>1.95</v>
      </c>
      <c r="F148" s="142" t="s">
        <v>125</v>
      </c>
      <c r="G148" s="236">
        <f>IF($F148="Links",$E148,"")</f>
      </c>
      <c r="H148" s="237">
        <f>IF($F148="Mitte",$E148,"")</f>
      </c>
      <c r="I148" s="238">
        <f>IF($F148="Rechts",$E148,"")</f>
        <v>1.95</v>
      </c>
      <c r="J148" s="239">
        <f>IF($F148="Zugw.",$E148,"")</f>
      </c>
      <c r="K148" s="245"/>
      <c r="L148" s="228"/>
      <c r="M148" s="171"/>
    </row>
    <row r="149" spans="2:13" s="172" customFormat="1" ht="13.5" customHeight="1">
      <c r="B149" s="230"/>
      <c r="C149" s="230"/>
      <c r="D149" s="244" t="s">
        <v>70</v>
      </c>
      <c r="E149" s="182">
        <f>IF(ISERROR(VLOOKUP(D149,Ausrüstung!$A:$B,2,FALSE)),0,VLOOKUP(D149,Ausrüstung!$A:$B,2,FALSE))</f>
        <v>1</v>
      </c>
      <c r="F149" s="142" t="s">
        <v>123</v>
      </c>
      <c r="G149" s="236">
        <f>IF($F149="Links",$E149,"")</f>
        <v>1</v>
      </c>
      <c r="H149" s="237">
        <f>IF($F149="Mitte",$E149,"")</f>
      </c>
      <c r="I149" s="238">
        <f>IF($F149="Rechts",$E149,"")</f>
      </c>
      <c r="J149" s="239">
        <f>IF($F149="Zugw.",$E149,"")</f>
      </c>
      <c r="K149" s="245"/>
      <c r="L149" s="228"/>
      <c r="M149" s="171"/>
    </row>
    <row r="150" spans="2:13" s="172" customFormat="1" ht="13.5" customHeight="1">
      <c r="B150" s="230"/>
      <c r="C150" s="230"/>
      <c r="D150" s="244" t="s">
        <v>71</v>
      </c>
      <c r="E150" s="182">
        <f>IF(ISERROR(VLOOKUP(D150,Ausrüstung!$A:$B,2,FALSE)),0,VLOOKUP(D150,Ausrüstung!$A:$B,2,FALSE))</f>
        <v>1.45</v>
      </c>
      <c r="F150" s="142" t="s">
        <v>125</v>
      </c>
      <c r="G150" s="236">
        <f>IF($F150="Links",$E150,"")</f>
      </c>
      <c r="H150" s="237">
        <f>IF($F150="Mitte",$E150,"")</f>
      </c>
      <c r="I150" s="238">
        <f>IF($F150="Rechts",$E150,"")</f>
        <v>1.45</v>
      </c>
      <c r="J150" s="239">
        <f>IF($F150="Zugw.",$E150,"")</f>
      </c>
      <c r="K150" s="245"/>
      <c r="L150" s="228"/>
      <c r="M150" s="171"/>
    </row>
    <row r="151" spans="2:13" s="172" customFormat="1" ht="13.5" customHeight="1">
      <c r="B151" s="230"/>
      <c r="C151" s="230"/>
      <c r="D151" s="244" t="s">
        <v>78</v>
      </c>
      <c r="E151" s="182">
        <f>IF(ISERROR(VLOOKUP(D151,Ausrüstung!$A:$B,2,FALSE)),0,VLOOKUP(D151,Ausrüstung!$A:$B,2,FALSE))</f>
        <v>1.2</v>
      </c>
      <c r="F151" s="142" t="s">
        <v>124</v>
      </c>
      <c r="G151" s="236">
        <f>IF($F151="Links",$E151,"")</f>
      </c>
      <c r="H151" s="237">
        <f>IF($F151="Mitte",$E151,"")</f>
        <v>1.2</v>
      </c>
      <c r="I151" s="238">
        <f>IF($F151="Rechts",$E151,"")</f>
      </c>
      <c r="J151" s="239">
        <f>IF($F151="Zugw.",$E151,"")</f>
      </c>
      <c r="K151" s="245"/>
      <c r="L151" s="228"/>
      <c r="M151" s="171"/>
    </row>
    <row r="152" spans="2:13" s="172" customFormat="1" ht="13.5" customHeight="1">
      <c r="B152" s="230"/>
      <c r="C152" s="230"/>
      <c r="D152" s="244" t="s">
        <v>79</v>
      </c>
      <c r="E152" s="182">
        <f>IF(ISERROR(VLOOKUP(D152,Ausrüstung!$A:$B,2,FALSE)),0,VLOOKUP(D152,Ausrüstung!$A:$B,2,FALSE))</f>
        <v>1</v>
      </c>
      <c r="F152" s="142" t="s">
        <v>125</v>
      </c>
      <c r="G152" s="236">
        <f>IF($F152="Links",$E152,"")</f>
      </c>
      <c r="H152" s="237">
        <f>IF($F152="Mitte",$E152,"")</f>
      </c>
      <c r="I152" s="238">
        <f>IF($F152="Rechts",$E152,"")</f>
        <v>1</v>
      </c>
      <c r="J152" s="239">
        <f>IF($F152="Zugw.",$E152,"")</f>
      </c>
      <c r="K152" s="245"/>
      <c r="L152" s="228"/>
      <c r="M152" s="171"/>
    </row>
    <row r="153" spans="2:13" s="172" customFormat="1" ht="13.5" customHeight="1">
      <c r="B153" s="230"/>
      <c r="C153" s="230"/>
      <c r="D153" s="244" t="s">
        <v>81</v>
      </c>
      <c r="E153" s="182">
        <f>IF(ISERROR(VLOOKUP(D153,Ausrüstung!$A:$B,2,FALSE)),0,VLOOKUP(D153,Ausrüstung!$A:$B,2,FALSE))</f>
        <v>0.55</v>
      </c>
      <c r="F153" s="142" t="s">
        <v>125</v>
      </c>
      <c r="G153" s="236">
        <f>IF($F153="Links",$E153,"")</f>
      </c>
      <c r="H153" s="237">
        <f>IF($F153="Mitte",$E153,"")</f>
      </c>
      <c r="I153" s="238">
        <f>IF($F153="Rechts",$E153,"")</f>
        <v>0.55</v>
      </c>
      <c r="J153" s="239">
        <f>IF($F153="Zugw.",$E153,"")</f>
      </c>
      <c r="K153" s="245"/>
      <c r="L153" s="228"/>
      <c r="M153" s="171"/>
    </row>
    <row r="154" spans="2:13" s="172" customFormat="1" ht="13.5" customHeight="1">
      <c r="B154" s="230"/>
      <c r="C154" s="230"/>
      <c r="D154" s="244" t="s">
        <v>85</v>
      </c>
      <c r="E154" s="182">
        <f>IF(ISERROR(VLOOKUP(D154,Ausrüstung!$A:$B,2,FALSE)),0,VLOOKUP(D154,Ausrüstung!$A:$B,2,FALSE))</f>
        <v>1.75</v>
      </c>
      <c r="F154" s="142" t="s">
        <v>125</v>
      </c>
      <c r="G154" s="236"/>
      <c r="H154" s="237"/>
      <c r="I154" s="238"/>
      <c r="J154" s="239"/>
      <c r="K154" s="245"/>
      <c r="L154" s="228"/>
      <c r="M154" s="171"/>
    </row>
    <row r="155" spans="2:13" s="172" customFormat="1" ht="13.5" customHeight="1">
      <c r="B155" s="230"/>
      <c r="C155" s="230"/>
      <c r="D155" s="244"/>
      <c r="E155" s="182">
        <f>IF(ISERROR(VLOOKUP(D155,Ausrüstung!$A:$B,2,FALSE)),0,VLOOKUP(D155,Ausrüstung!$A:$B,2,FALSE))</f>
        <v>0</v>
      </c>
      <c r="F155" s="142" t="s">
        <v>123</v>
      </c>
      <c r="G155" s="236">
        <f>IF($F155="Links",$E155,"")</f>
        <v>0</v>
      </c>
      <c r="H155" s="237">
        <f>IF($F155="Mitte",$E155,"")</f>
      </c>
      <c r="I155" s="238">
        <f>IF($F155="Rechts",$E155,"")</f>
      </c>
      <c r="J155" s="239">
        <f>IF($F155="Zugw.",$E155,"")</f>
      </c>
      <c r="K155" s="245"/>
      <c r="L155" s="228"/>
      <c r="M155" s="171"/>
    </row>
    <row r="156" spans="2:13" s="172" customFormat="1" ht="13.5" customHeight="1">
      <c r="B156" s="230"/>
      <c r="C156" s="230"/>
      <c r="D156" s="244"/>
      <c r="E156" s="182">
        <f>IF(ISERROR(VLOOKUP(D156,Ausrüstung!$A:$B,2,FALSE)),0,VLOOKUP(D156,Ausrüstung!$A:$B,2,FALSE))</f>
        <v>0</v>
      </c>
      <c r="F156" s="142" t="s">
        <v>125</v>
      </c>
      <c r="G156" s="236">
        <f>IF($F156="Links",$E156,"")</f>
      </c>
      <c r="H156" s="237">
        <f>IF($F156="Mitte",$E156,"")</f>
      </c>
      <c r="I156" s="238">
        <f>IF($F156="Rechts",$E156,"")</f>
        <v>0</v>
      </c>
      <c r="J156" s="239">
        <f>IF($F156="Zugw.",$E156,"")</f>
      </c>
      <c r="K156" s="245"/>
      <c r="L156" s="228"/>
      <c r="M156" s="171"/>
    </row>
    <row r="157" spans="2:13" s="172" customFormat="1" ht="13.5" customHeight="1">
      <c r="B157" s="230"/>
      <c r="C157" s="230"/>
      <c r="D157" s="244"/>
      <c r="E157" s="182">
        <f>IF(ISERROR(VLOOKUP(D157,Ausrüstung!$A:$B,2,FALSE)),0,VLOOKUP(D157,Ausrüstung!$A:$B,2,FALSE))</f>
        <v>0</v>
      </c>
      <c r="F157" s="142" t="s">
        <v>124</v>
      </c>
      <c r="G157" s="236">
        <f>IF($F157="Links",$E157,"")</f>
      </c>
      <c r="H157" s="237">
        <f>IF($F157="Mitte",$E157,"")</f>
        <v>0</v>
      </c>
      <c r="I157" s="238">
        <f>IF($F157="Rechts",$E157,"")</f>
      </c>
      <c r="J157" s="239">
        <f>IF($F157="Zugw.",$E157,"")</f>
      </c>
      <c r="K157" s="245"/>
      <c r="L157" s="228"/>
      <c r="M157" s="171"/>
    </row>
    <row r="158" spans="2:13" s="172" customFormat="1" ht="13.5" customHeight="1">
      <c r="B158" s="230"/>
      <c r="C158" s="230"/>
      <c r="D158" s="244"/>
      <c r="E158" s="182">
        <f>IF(ISERROR(VLOOKUP(D158,Ausrüstung!$A:$B,2,FALSE)),0,VLOOKUP(D158,Ausrüstung!$A:$B,2,FALSE))</f>
        <v>0</v>
      </c>
      <c r="F158" s="142"/>
      <c r="G158" s="236">
        <f>IF($F158="Links",$E158,"")</f>
      </c>
      <c r="H158" s="237">
        <f>IF($F158="Mitte",$E158,"")</f>
      </c>
      <c r="I158" s="238">
        <f>IF($F158="Rechts",$E158,"")</f>
      </c>
      <c r="J158" s="239">
        <f>IF($F158="Zugw.",$E158,"")</f>
      </c>
      <c r="K158" s="245"/>
      <c r="L158" s="228"/>
      <c r="M158" s="171"/>
    </row>
    <row r="159" spans="2:13" s="172" customFormat="1" ht="13.5" customHeight="1">
      <c r="B159" s="230"/>
      <c r="C159" s="230"/>
      <c r="D159" s="244"/>
      <c r="E159" s="182">
        <f>IF(ISERROR(VLOOKUP(D159,Ausrüstung!$A:$B,2,FALSE)),0,VLOOKUP(D159,Ausrüstung!$A:$B,2,FALSE))</f>
        <v>0</v>
      </c>
      <c r="F159" s="142"/>
      <c r="G159" s="236">
        <f>IF($F159="Links",$E159,"")</f>
      </c>
      <c r="H159" s="237">
        <f>IF($F159="Mitte",$E159,"")</f>
      </c>
      <c r="I159" s="238">
        <f>IF($F159="Rechts",$E159,"")</f>
      </c>
      <c r="J159" s="239">
        <f>IF($F159="Zugw.",$E159,"")</f>
      </c>
      <c r="K159" s="245"/>
      <c r="L159" s="228"/>
      <c r="M159" s="171"/>
    </row>
    <row r="160" spans="2:13" s="172" customFormat="1" ht="13.5" customHeight="1">
      <c r="B160" s="230"/>
      <c r="C160" s="230"/>
      <c r="D160" s="244"/>
      <c r="E160" s="182">
        <f>IF(ISERROR(VLOOKUP(D160,Ausrüstung!$A:$B,2,FALSE)),0,VLOOKUP(D160,Ausrüstung!$A:$B,2,FALSE))</f>
        <v>0</v>
      </c>
      <c r="F160" s="142"/>
      <c r="G160" s="236">
        <f>IF($F160="Links",$E160,"")</f>
      </c>
      <c r="H160" s="237">
        <f>IF($F160="Mitte",$E160,"")</f>
      </c>
      <c r="I160" s="238">
        <f>IF($F160="Rechts",$E160,"")</f>
      </c>
      <c r="J160" s="239">
        <f>IF($F160="Zugw.",$E160,"")</f>
      </c>
      <c r="K160" s="245"/>
      <c r="L160" s="228"/>
      <c r="M160" s="171"/>
    </row>
    <row r="161" spans="2:13" s="172" customFormat="1" ht="13.5" customHeight="1">
      <c r="B161" s="230"/>
      <c r="C161" s="230"/>
      <c r="D161" s="244"/>
      <c r="E161" s="182">
        <f>IF(ISERROR(VLOOKUP(D161,Ausrüstung!$A:$B,2,FALSE)),0,VLOOKUP(D161,Ausrüstung!$A:$B,2,FALSE))</f>
        <v>0</v>
      </c>
      <c r="F161" s="142"/>
      <c r="G161" s="236">
        <f>IF($F161="Links",$E161,"")</f>
      </c>
      <c r="H161" s="237">
        <f>IF($F161="Mitte",$E161,"")</f>
      </c>
      <c r="I161" s="238">
        <f>IF($F161="Rechts",$E161,"")</f>
      </c>
      <c r="J161" s="239">
        <f>IF($F161="Zugw.",$E161,"")</f>
      </c>
      <c r="K161" s="245"/>
      <c r="L161" s="228"/>
      <c r="M161" s="171"/>
    </row>
    <row r="162" spans="2:13" s="172" customFormat="1" ht="13.5" customHeight="1">
      <c r="B162" s="230"/>
      <c r="C162" s="230"/>
      <c r="D162" s="154"/>
      <c r="E162" s="192">
        <f>IF(ISERROR(VLOOKUP(D162,Ausrüstung!$A:$B,2,FALSE)),0,VLOOKUP(D162,Ausrüstung!$A:$B,2,FALSE))</f>
        <v>0</v>
      </c>
      <c r="F162" s="193"/>
      <c r="G162" s="246">
        <f>IF($F162="Links",$E162,"")</f>
      </c>
      <c r="H162" s="247">
        <f>IF($F162="Mitte",$E162,"")</f>
      </c>
      <c r="I162" s="248">
        <f>IF($F162="Rechts",$E162,"")</f>
      </c>
      <c r="J162" s="249">
        <f>IF($F162="Zugw.",$E162,"")</f>
      </c>
      <c r="K162" s="245"/>
      <c r="L162" s="243"/>
      <c r="M162" s="243"/>
    </row>
    <row r="163" spans="2:13" s="172" customFormat="1" ht="13.5" customHeight="1">
      <c r="B163" s="250"/>
      <c r="C163" s="251"/>
      <c r="D163" s="252"/>
      <c r="E163" s="159"/>
      <c r="F163" s="159"/>
      <c r="G163" s="253">
        <f>SUM(G$124:G$162)</f>
        <v>30.6</v>
      </c>
      <c r="H163" s="254">
        <f>SUM(H$124:H$162)</f>
        <v>1.2</v>
      </c>
      <c r="I163" s="255">
        <f>SUM(I$124:I$162)</f>
        <v>18.630000000000003</v>
      </c>
      <c r="J163" s="256">
        <f>SUM(J124:J162)</f>
        <v>0</v>
      </c>
      <c r="K163" s="256"/>
      <c r="L163" s="257"/>
      <c r="M163" s="257"/>
    </row>
    <row r="164" spans="2:13" s="172" customFormat="1" ht="9" customHeight="1">
      <c r="B164" s="258"/>
      <c r="C164" s="259"/>
      <c r="D164" s="260"/>
      <c r="E164" s="260"/>
      <c r="F164" s="260"/>
      <c r="G164" s="260"/>
      <c r="H164" s="260"/>
      <c r="I164" s="260"/>
      <c r="J164" s="260"/>
      <c r="K164" s="260"/>
      <c r="L164" s="261"/>
      <c r="M164" s="262"/>
    </row>
    <row r="165" spans="2:13" s="172" customFormat="1" ht="13.5" customHeight="1">
      <c r="B165" s="263" t="s">
        <v>138</v>
      </c>
      <c r="C165" s="263"/>
      <c r="D165" s="140"/>
      <c r="E165" s="174">
        <f>IF(ISERROR(VLOOKUP(D165,Ausrüstung!$A:$B,2,FALSE)),0,VLOOKUP(D165,Ausrüstung!$A:$B,2,FALSE))</f>
        <v>0</v>
      </c>
      <c r="F165" s="175" t="s">
        <v>139</v>
      </c>
      <c r="G165" s="264"/>
      <c r="H165" s="264"/>
      <c r="I165" s="264"/>
      <c r="J165" s="239">
        <f>IF($F165="Zugw.",$E165,"")</f>
        <v>0</v>
      </c>
      <c r="K165" s="265"/>
      <c r="L165" s="266"/>
      <c r="M165" s="267"/>
    </row>
    <row r="166" spans="2:13" s="172" customFormat="1" ht="13.5" customHeight="1">
      <c r="B166" s="263"/>
      <c r="C166" s="263"/>
      <c r="D166" s="140"/>
      <c r="E166" s="182">
        <f>IF(ISERROR(VLOOKUP(D166,Ausrüstung!$A:$B,2,FALSE)),0,VLOOKUP(D166,Ausrüstung!$A:$B,2,FALSE))</f>
        <v>0</v>
      </c>
      <c r="F166" s="175" t="s">
        <v>139</v>
      </c>
      <c r="G166" s="264"/>
      <c r="H166" s="264"/>
      <c r="I166" s="264"/>
      <c r="J166" s="239">
        <f>IF($F166="Zugw.",$E166,"")</f>
        <v>0</v>
      </c>
      <c r="K166" s="265"/>
      <c r="L166" s="266"/>
      <c r="M166" s="267"/>
    </row>
    <row r="167" spans="2:13" s="172" customFormat="1" ht="13.5" customHeight="1">
      <c r="B167" s="263"/>
      <c r="C167" s="263"/>
      <c r="D167" s="140" t="s">
        <v>140</v>
      </c>
      <c r="E167" s="182">
        <f>IF(ISERROR(VLOOKUP(D167,Ausrüstung!$A:$B,2,FALSE)),0,VLOOKUP(D167,Ausrüstung!$A:$B,2,FALSE))</f>
        <v>0</v>
      </c>
      <c r="F167" s="175" t="s">
        <v>139</v>
      </c>
      <c r="G167" s="268"/>
      <c r="H167" s="269"/>
      <c r="I167" s="270"/>
      <c r="J167" s="239">
        <f>IF($F167="Zugw.",$E167,"")</f>
        <v>0</v>
      </c>
      <c r="K167" s="265"/>
      <c r="L167" s="266"/>
      <c r="M167" s="271"/>
    </row>
    <row r="168" spans="2:13" s="172" customFormat="1" ht="13.5" customHeight="1">
      <c r="B168" s="263"/>
      <c r="C168" s="263"/>
      <c r="D168" s="140" t="s">
        <v>22</v>
      </c>
      <c r="E168" s="182">
        <f>IF(ISERROR(VLOOKUP(D168,Ausrüstung!$A:$B,2,FALSE)),0,VLOOKUP(D168,Ausrüstung!$A:$B,2,FALSE))</f>
        <v>8.8</v>
      </c>
      <c r="F168" s="175" t="s">
        <v>139</v>
      </c>
      <c r="G168" s="268"/>
      <c r="H168" s="269"/>
      <c r="I168" s="270"/>
      <c r="J168" s="239">
        <f>IF($F168="Zugw.",$E168,"")</f>
        <v>8.8</v>
      </c>
      <c r="K168" s="265"/>
      <c r="L168" s="266"/>
      <c r="M168" s="271"/>
    </row>
    <row r="169" spans="2:13" s="172" customFormat="1" ht="13.5" customHeight="1">
      <c r="B169" s="263"/>
      <c r="C169" s="263"/>
      <c r="D169" s="140" t="s">
        <v>34</v>
      </c>
      <c r="E169" s="182">
        <f>IF(ISERROR(VLOOKUP(D169,Ausrüstung!$A:$B,2,FALSE)),0,VLOOKUP(D169,Ausrüstung!$A:$B,2,FALSE))</f>
        <v>4.9</v>
      </c>
      <c r="F169" s="175" t="s">
        <v>139</v>
      </c>
      <c r="G169" s="268"/>
      <c r="H169" s="269"/>
      <c r="I169" s="270"/>
      <c r="J169" s="146">
        <f>IF($F169="Zugw.",$E169,"")</f>
        <v>4.9</v>
      </c>
      <c r="K169" s="265"/>
      <c r="L169" s="266"/>
      <c r="M169" s="271"/>
    </row>
    <row r="170" spans="2:13" s="172" customFormat="1" ht="13.5" customHeight="1">
      <c r="B170" s="263"/>
      <c r="C170" s="263"/>
      <c r="D170" s="140" t="s">
        <v>35</v>
      </c>
      <c r="E170" s="182">
        <f>IF(ISERROR(VLOOKUP(D170,Ausrüstung!$A:$B,2,FALSE)),0,VLOOKUP(D170,Ausrüstung!$A:$B,2,FALSE))</f>
        <v>1.5</v>
      </c>
      <c r="F170" s="175" t="s">
        <v>139</v>
      </c>
      <c r="G170" s="268"/>
      <c r="H170" s="269"/>
      <c r="I170" s="270"/>
      <c r="J170" s="146">
        <f>IF($F170="Zugw.",$E170,"")</f>
        <v>1.5</v>
      </c>
      <c r="K170" s="265"/>
      <c r="L170" s="266"/>
      <c r="M170" s="271"/>
    </row>
    <row r="171" spans="2:13" s="172" customFormat="1" ht="13.5" customHeight="1">
      <c r="B171" s="263"/>
      <c r="C171" s="263"/>
      <c r="D171" s="140"/>
      <c r="E171" s="182">
        <f>IF(ISERROR(VLOOKUP(D171,Ausrüstung!$A:$B,2,FALSE)),0,VLOOKUP(D171,Ausrüstung!$A:$B,2,FALSE))</f>
        <v>0</v>
      </c>
      <c r="F171" s="175" t="s">
        <v>139</v>
      </c>
      <c r="G171" s="268"/>
      <c r="H171" s="269"/>
      <c r="I171" s="270"/>
      <c r="J171" s="146">
        <f>IF($F171="Zugw.",$E171,"")</f>
        <v>0</v>
      </c>
      <c r="K171" s="265"/>
      <c r="L171" s="266"/>
      <c r="M171" s="271"/>
    </row>
    <row r="172" spans="2:13" s="172" customFormat="1" ht="13.5" customHeight="1">
      <c r="B172" s="263"/>
      <c r="C172" s="263"/>
      <c r="D172" s="140" t="s">
        <v>88</v>
      </c>
      <c r="E172" s="182">
        <f>IF(ISERROR(VLOOKUP(D172,Ausrüstung!$A:$B,2,FALSE)),0,VLOOKUP(D172,Ausrüstung!$A:$B,2,FALSE))</f>
        <v>3.8</v>
      </c>
      <c r="F172" s="175" t="s">
        <v>139</v>
      </c>
      <c r="G172" s="268"/>
      <c r="H172" s="269"/>
      <c r="I172" s="270"/>
      <c r="J172" s="146">
        <f>IF($F172="Zugw.",$E172,"")</f>
        <v>3.8</v>
      </c>
      <c r="K172" s="265"/>
      <c r="L172" s="272"/>
      <c r="M172" s="271"/>
    </row>
    <row r="173" spans="2:13" s="172" customFormat="1" ht="13.5" customHeight="1">
      <c r="B173" s="263"/>
      <c r="C173" s="263"/>
      <c r="D173" s="140" t="s">
        <v>83</v>
      </c>
      <c r="E173" s="182">
        <f>IF(ISERROR(VLOOKUP(D173,Ausrüstung!$A:$B,2,FALSE)),0,VLOOKUP(D173,Ausrüstung!$A:$B,2,FALSE))</f>
        <v>4</v>
      </c>
      <c r="F173" s="175"/>
      <c r="G173" s="268"/>
      <c r="H173" s="269"/>
      <c r="I173" s="270"/>
      <c r="J173" s="146">
        <f>IF($F173="Zugw.",$E173,"")</f>
      </c>
      <c r="K173" s="265"/>
      <c r="L173" s="273"/>
      <c r="M173" s="271"/>
    </row>
    <row r="174" spans="2:13" s="172" customFormat="1" ht="13.5" customHeight="1">
      <c r="B174" s="263"/>
      <c r="C174" s="263"/>
      <c r="D174" s="140" t="s">
        <v>82</v>
      </c>
      <c r="E174" s="182">
        <f>IF(ISERROR(VLOOKUP(D174,Ausrüstung!$A:$B,2,FALSE)),0,VLOOKUP(D174,Ausrüstung!$A:$B,2,FALSE))</f>
        <v>4.6</v>
      </c>
      <c r="F174" s="175" t="s">
        <v>139</v>
      </c>
      <c r="G174" s="268"/>
      <c r="H174" s="269"/>
      <c r="I174" s="270"/>
      <c r="J174" s="146">
        <f>IF($F174="Zugw.",$E174,"")</f>
        <v>4.6</v>
      </c>
      <c r="K174" s="265"/>
      <c r="L174" s="272"/>
      <c r="M174" s="271"/>
    </row>
    <row r="175" spans="2:13" s="172" customFormat="1" ht="13.5" customHeight="1">
      <c r="B175" s="263"/>
      <c r="C175" s="263"/>
      <c r="D175" s="140" t="s">
        <v>80</v>
      </c>
      <c r="E175" s="182">
        <f>IF(ISERROR(VLOOKUP(D175,Ausrüstung!$A:$B,2,FALSE)),0,VLOOKUP(D175,Ausrüstung!$A:$B,2,FALSE))</f>
        <v>10.5</v>
      </c>
      <c r="F175" s="175" t="s">
        <v>139</v>
      </c>
      <c r="G175" s="268"/>
      <c r="H175" s="269"/>
      <c r="I175" s="270"/>
      <c r="J175" s="146">
        <f>IF($F175="Zugw.",$E175,"")</f>
        <v>10.5</v>
      </c>
      <c r="K175" s="265"/>
      <c r="L175" s="272"/>
      <c r="M175" s="271"/>
    </row>
    <row r="176" spans="2:13" s="172" customFormat="1" ht="13.5" customHeight="1">
      <c r="B176" s="263"/>
      <c r="C176" s="263"/>
      <c r="D176" s="140" t="s">
        <v>87</v>
      </c>
      <c r="E176" s="182">
        <f>IF(ISERROR(VLOOKUP(D176,Ausrüstung!$A:$B,2,FALSE)),0,VLOOKUP(D176,Ausrüstung!$A:$B,2,FALSE))</f>
        <v>0.56</v>
      </c>
      <c r="F176" s="175" t="s">
        <v>139</v>
      </c>
      <c r="G176" s="268"/>
      <c r="H176" s="269"/>
      <c r="I176" s="270"/>
      <c r="J176" s="146">
        <f>IF($F176="Zugw.",$E176,"")</f>
        <v>0.56</v>
      </c>
      <c r="K176" s="265"/>
      <c r="L176" s="272"/>
      <c r="M176" s="271"/>
    </row>
    <row r="177" spans="2:13" s="172" customFormat="1" ht="13.5" customHeight="1">
      <c r="B177" s="263"/>
      <c r="C177" s="263"/>
      <c r="D177" s="140"/>
      <c r="E177" s="182">
        <f>IF(ISERROR(VLOOKUP(D177,Ausrüstung!$A:$B,2,FALSE)),0,VLOOKUP(D177,Ausrüstung!$A:$B,2,FALSE))</f>
        <v>0</v>
      </c>
      <c r="F177" s="175" t="s">
        <v>139</v>
      </c>
      <c r="G177" s="268"/>
      <c r="H177" s="269"/>
      <c r="I177" s="270"/>
      <c r="J177" s="146">
        <f>IF($F177="Zugw.",$E177,"")</f>
        <v>0</v>
      </c>
      <c r="K177" s="265"/>
      <c r="L177" s="272"/>
      <c r="M177" s="271"/>
    </row>
    <row r="178" spans="2:13" s="172" customFormat="1" ht="13.5" customHeight="1">
      <c r="B178" s="263"/>
      <c r="C178" s="263"/>
      <c r="D178" s="140" t="s">
        <v>60</v>
      </c>
      <c r="E178" s="182">
        <f>IF(ISERROR(VLOOKUP(D178,Ausrüstung!$A:$B,2,FALSE)),0,VLOOKUP(D178,Ausrüstung!$A:$B,2,FALSE))</f>
        <v>2.85</v>
      </c>
      <c r="F178" s="175" t="s">
        <v>139</v>
      </c>
      <c r="G178" s="268"/>
      <c r="H178" s="269"/>
      <c r="I178" s="270"/>
      <c r="J178" s="146">
        <f>IF($F178="Zugw.",$E178,"")</f>
        <v>2.85</v>
      </c>
      <c r="K178" s="265"/>
      <c r="L178" s="272"/>
      <c r="M178" s="271"/>
    </row>
    <row r="179" spans="2:13" s="172" customFormat="1" ht="13.5" customHeight="1">
      <c r="B179" s="263"/>
      <c r="C179" s="263"/>
      <c r="D179" s="140" t="s">
        <v>52</v>
      </c>
      <c r="E179" s="182">
        <f>IF(ISERROR(VLOOKUP(D179,Ausrüstung!$A:$B,2,FALSE)),0,VLOOKUP(D179,Ausrüstung!$A:$B,2,FALSE))</f>
        <v>10.75</v>
      </c>
      <c r="F179" s="175" t="s">
        <v>139</v>
      </c>
      <c r="G179" s="268"/>
      <c r="H179" s="269"/>
      <c r="I179" s="270"/>
      <c r="J179" s="146">
        <f>IF($F179="Zugw.",$E179,"")</f>
        <v>10.75</v>
      </c>
      <c r="K179" s="265"/>
      <c r="L179" s="272"/>
      <c r="M179" s="271"/>
    </row>
    <row r="180" spans="2:13" s="172" customFormat="1" ht="13.5" customHeight="1">
      <c r="B180" s="263"/>
      <c r="C180" s="263"/>
      <c r="D180" s="140"/>
      <c r="E180" s="182">
        <f>IF(ISERROR(VLOOKUP(D180,Ausrüstung!$A:$B,2,FALSE)),0,VLOOKUP(D180,Ausrüstung!$A:$B,2,FALSE))</f>
        <v>0</v>
      </c>
      <c r="F180" s="175" t="s">
        <v>139</v>
      </c>
      <c r="G180" s="268"/>
      <c r="H180" s="269"/>
      <c r="I180" s="270"/>
      <c r="J180" s="146">
        <f>IF($F180="Zugw.",$E180,"")</f>
        <v>0</v>
      </c>
      <c r="K180" s="265"/>
      <c r="L180" s="272"/>
      <c r="M180" s="271"/>
    </row>
    <row r="181" spans="2:13" s="172" customFormat="1" ht="13.5" customHeight="1">
      <c r="B181" s="263"/>
      <c r="C181" s="263"/>
      <c r="D181" s="140" t="s">
        <v>46</v>
      </c>
      <c r="E181" s="182">
        <f>IF(ISERROR(VLOOKUP(D181,Ausrüstung!$A:$B,2,FALSE)),0,VLOOKUP(D181,Ausrüstung!$A:$B,2,FALSE))</f>
        <v>4</v>
      </c>
      <c r="F181" s="175" t="s">
        <v>139</v>
      </c>
      <c r="G181" s="268"/>
      <c r="H181" s="269"/>
      <c r="I181" s="270"/>
      <c r="J181" s="146">
        <f>IF($F181="Zugw.",$E181,"")</f>
        <v>4</v>
      </c>
      <c r="K181" s="265"/>
      <c r="L181" s="272"/>
      <c r="M181" s="271"/>
    </row>
    <row r="182" spans="2:13" s="172" customFormat="1" ht="13.5" customHeight="1">
      <c r="B182" s="263"/>
      <c r="C182" s="263"/>
      <c r="D182" s="140"/>
      <c r="E182" s="182">
        <f>IF(ISERROR(VLOOKUP(D182,Ausrüstung!$A:$B,2,FALSE)),0,VLOOKUP(D182,Ausrüstung!$A:$B,2,FALSE))</f>
        <v>0</v>
      </c>
      <c r="F182" s="175" t="s">
        <v>139</v>
      </c>
      <c r="G182" s="268"/>
      <c r="H182" s="269"/>
      <c r="I182" s="270"/>
      <c r="J182" s="146">
        <f>IF($F182="Zugw.",$E182,"")</f>
        <v>0</v>
      </c>
      <c r="K182" s="265"/>
      <c r="L182" s="272"/>
      <c r="M182" s="271"/>
    </row>
    <row r="183" spans="2:13" s="172" customFormat="1" ht="13.5" customHeight="1">
      <c r="B183" s="263"/>
      <c r="C183" s="263"/>
      <c r="D183" s="140" t="s">
        <v>48</v>
      </c>
      <c r="E183" s="182">
        <f>IF(ISERROR(VLOOKUP(D183,Ausrüstung!$A:$B,2,FALSE)),0,VLOOKUP(D183,Ausrüstung!$A:$B,2,FALSE))</f>
        <v>3</v>
      </c>
      <c r="F183" s="175" t="s">
        <v>139</v>
      </c>
      <c r="G183" s="268"/>
      <c r="H183" s="269"/>
      <c r="I183" s="270"/>
      <c r="J183" s="146">
        <f>IF($F183="Zugw.",$E183,"")</f>
        <v>3</v>
      </c>
      <c r="K183" s="265"/>
      <c r="L183" s="272"/>
      <c r="M183" s="271"/>
    </row>
    <row r="184" spans="2:13" s="172" customFormat="1" ht="13.5" customHeight="1">
      <c r="B184" s="263"/>
      <c r="C184" s="263"/>
      <c r="D184" s="140" t="s">
        <v>48</v>
      </c>
      <c r="E184" s="182">
        <f>IF(ISERROR(VLOOKUP(D184,Ausrüstung!$A:$B,2,FALSE)),0,VLOOKUP(D184,Ausrüstung!$A:$B,2,FALSE))</f>
        <v>3</v>
      </c>
      <c r="F184" s="175"/>
      <c r="G184" s="268"/>
      <c r="H184" s="269"/>
      <c r="I184" s="270"/>
      <c r="J184" s="146">
        <f>IF($F184="Zugw.",$E184,"")</f>
      </c>
      <c r="K184" s="265"/>
      <c r="L184" s="272"/>
      <c r="M184" s="271"/>
    </row>
    <row r="185" spans="2:13" s="172" customFormat="1" ht="13.5" customHeight="1">
      <c r="B185" s="263"/>
      <c r="C185" s="263"/>
      <c r="D185" s="140"/>
      <c r="E185" s="182">
        <f>IF(ISERROR(VLOOKUP(D185,Ausrüstung!$A:$B,2,FALSE)),0,VLOOKUP(D185,Ausrüstung!$A:$B,2,FALSE))</f>
        <v>0</v>
      </c>
      <c r="F185" s="175"/>
      <c r="G185" s="264"/>
      <c r="H185" s="264"/>
      <c r="I185" s="264"/>
      <c r="J185" s="146">
        <f>IF($F185="Zugw.",$E185,"")</f>
      </c>
      <c r="K185" s="274"/>
      <c r="L185" s="272"/>
      <c r="M185" s="271"/>
    </row>
    <row r="186" spans="2:13" s="172" customFormat="1" ht="13.5" customHeight="1">
      <c r="B186" s="263"/>
      <c r="C186" s="263"/>
      <c r="D186" s="140"/>
      <c r="E186" s="182">
        <f>IF(ISERROR(VLOOKUP(D186,Ausrüstung!$A:$B,2,FALSE)),0,VLOOKUP(D186,Ausrüstung!$A:$B,2,FALSE))</f>
        <v>0</v>
      </c>
      <c r="F186" s="175"/>
      <c r="G186" s="264"/>
      <c r="H186" s="264"/>
      <c r="I186" s="264"/>
      <c r="J186" s="146">
        <f>IF($F186="Zugw.",$E186,"")</f>
      </c>
      <c r="K186" s="274"/>
      <c r="L186" s="272"/>
      <c r="M186" s="271"/>
    </row>
    <row r="187" spans="2:13" s="172" customFormat="1" ht="13.5" customHeight="1">
      <c r="B187" s="263"/>
      <c r="C187" s="263"/>
      <c r="D187" s="140"/>
      <c r="E187" s="182">
        <f>IF(ISERROR(VLOOKUP(D187,Ausrüstung!$A:$B,2,FALSE)),0,VLOOKUP(D187,Ausrüstung!$A:$B,2,FALSE))</f>
        <v>0</v>
      </c>
      <c r="F187" s="175"/>
      <c r="G187" s="264"/>
      <c r="H187" s="264"/>
      <c r="I187" s="264"/>
      <c r="J187" s="146">
        <f>IF($F187="Zugw.",$E187,"")</f>
      </c>
      <c r="K187" s="274"/>
      <c r="L187" s="272"/>
      <c r="M187" s="271"/>
    </row>
    <row r="188" spans="2:13" s="172" customFormat="1" ht="13.5" customHeight="1">
      <c r="B188" s="263"/>
      <c r="C188" s="263"/>
      <c r="D188" s="140"/>
      <c r="E188" s="182">
        <f>IF(ISERROR(VLOOKUP(D188,Ausrüstung!$A:$B,2,FALSE)),0,VLOOKUP(D188,Ausrüstung!$A:$B,2,FALSE))</f>
        <v>0</v>
      </c>
      <c r="F188" s="175"/>
      <c r="G188" s="264"/>
      <c r="H188" s="264"/>
      <c r="I188" s="264"/>
      <c r="J188" s="146">
        <f>IF($F188="Zugw.",$E188,"")</f>
      </c>
      <c r="K188" s="274"/>
      <c r="L188" s="272"/>
      <c r="M188" s="271"/>
    </row>
    <row r="189" spans="2:13" s="172" customFormat="1" ht="13.5" customHeight="1">
      <c r="B189" s="263"/>
      <c r="C189" s="263"/>
      <c r="D189" s="140"/>
      <c r="E189" s="182">
        <f>IF(ISERROR(VLOOKUP(D189,Ausrüstung!$A:$B,2,FALSE)),0,VLOOKUP(D189,Ausrüstung!$A:$B,2,FALSE))</f>
        <v>0</v>
      </c>
      <c r="F189" s="175"/>
      <c r="G189" s="264"/>
      <c r="H189" s="264"/>
      <c r="I189" s="264"/>
      <c r="J189" s="146">
        <f>IF($F189="Zugw.",$E189,"")</f>
      </c>
      <c r="K189" s="274"/>
      <c r="L189" s="272"/>
      <c r="M189" s="271"/>
    </row>
    <row r="190" spans="2:13" s="172" customFormat="1" ht="13.5" customHeight="1">
      <c r="B190" s="263"/>
      <c r="C190" s="263"/>
      <c r="D190" s="140"/>
      <c r="E190" s="182">
        <f>IF(ISERROR(VLOOKUP(D190,Ausrüstung!$A:$B,2,FALSE)),0,VLOOKUP(D190,Ausrüstung!$A:$B,2,FALSE))</f>
        <v>0</v>
      </c>
      <c r="F190" s="175"/>
      <c r="G190" s="264"/>
      <c r="H190" s="264"/>
      <c r="I190" s="264"/>
      <c r="J190" s="146">
        <f>IF($F190="Zugw.",$E190,"")</f>
      </c>
      <c r="K190" s="274"/>
      <c r="L190" s="275"/>
      <c r="M190" s="275"/>
    </row>
    <row r="191" spans="2:13" s="172" customFormat="1" ht="13.5" customHeight="1">
      <c r="B191" s="263"/>
      <c r="C191" s="263"/>
      <c r="D191" s="140"/>
      <c r="E191" s="182">
        <f>IF(ISERROR(VLOOKUP(D191,Ausrüstung!$A:$B,2,FALSE)),0,VLOOKUP(D191,Ausrüstung!$A:$B,2,FALSE))</f>
        <v>0</v>
      </c>
      <c r="F191" s="175"/>
      <c r="G191" s="268"/>
      <c r="H191" s="269"/>
      <c r="I191" s="270"/>
      <c r="J191" s="146">
        <f>IF($F191="Zugw.",$E191,"")</f>
      </c>
      <c r="K191" s="274"/>
      <c r="L191" s="272"/>
      <c r="M191" s="271"/>
    </row>
    <row r="192" spans="2:13" s="172" customFormat="1" ht="13.5" customHeight="1">
      <c r="B192" s="263"/>
      <c r="C192" s="263"/>
      <c r="D192" s="140"/>
      <c r="E192" s="182">
        <f>IF(ISERROR(VLOOKUP(D192,Ausrüstung!$A:$B,2,FALSE)),0,VLOOKUP(D192,Ausrüstung!$A:$B,2,FALSE))</f>
        <v>0</v>
      </c>
      <c r="F192" s="175"/>
      <c r="G192" s="264"/>
      <c r="H192" s="264"/>
      <c r="I192" s="264"/>
      <c r="J192" s="146">
        <f>IF($F192="Zugw.",$E192,"")</f>
      </c>
      <c r="K192" s="274"/>
      <c r="L192" s="275"/>
      <c r="M192" s="275"/>
    </row>
    <row r="193" spans="2:13" s="172" customFormat="1" ht="13.5" customHeight="1">
      <c r="B193" s="263"/>
      <c r="C193" s="263"/>
      <c r="D193" s="140"/>
      <c r="E193" s="182">
        <f>IF(ISERROR(VLOOKUP(D193,Ausrüstung!$A:$B,2,FALSE)),0,VLOOKUP(D193,Ausrüstung!$A:$B,2,FALSE))</f>
        <v>0</v>
      </c>
      <c r="F193" s="175"/>
      <c r="G193" s="264"/>
      <c r="H193" s="264"/>
      <c r="I193" s="264"/>
      <c r="J193" s="146">
        <f>IF($F193="Zugw.",$E193,"")</f>
      </c>
      <c r="K193" s="276"/>
      <c r="L193" s="275"/>
      <c r="M193" s="275"/>
    </row>
    <row r="194" spans="2:13" s="172" customFormat="1" ht="13.5" customHeight="1">
      <c r="B194" s="263"/>
      <c r="C194" s="263"/>
      <c r="D194" s="140"/>
      <c r="E194" s="192">
        <f>IF(ISERROR(VLOOKUP(D194,Ausrüstung!$A:$B,2,FALSE)),0,VLOOKUP(D194,Ausrüstung!$A:$B,2,FALSE))</f>
        <v>0</v>
      </c>
      <c r="F194" s="175"/>
      <c r="G194" s="277"/>
      <c r="H194" s="277"/>
      <c r="I194" s="277"/>
      <c r="J194" s="146">
        <f>IF($F194="Zugw.",$E194,"")</f>
      </c>
      <c r="K194" s="194"/>
      <c r="L194" s="278"/>
      <c r="M194" s="278"/>
    </row>
    <row r="195" spans="2:13" s="172" customFormat="1" ht="13.5" customHeight="1">
      <c r="B195" s="250"/>
      <c r="C195" s="251"/>
      <c r="D195" s="279"/>
      <c r="E195" s="279"/>
      <c r="F195" s="279"/>
      <c r="G195" s="280"/>
      <c r="H195" s="280"/>
      <c r="I195" s="281"/>
      <c r="J195" s="282">
        <f>SUM(J$165:J$194)</f>
        <v>55.25999999999999</v>
      </c>
      <c r="K195" s="282"/>
      <c r="L195" s="283"/>
      <c r="M195" s="284"/>
    </row>
    <row r="196" spans="2:13" s="285" customFormat="1" ht="33" customHeight="1">
      <c r="B196" s="250"/>
      <c r="C196" s="251"/>
      <c r="D196" s="286" t="s">
        <v>141</v>
      </c>
      <c r="E196" s="286"/>
      <c r="F196" s="286"/>
      <c r="G196" s="286"/>
      <c r="H196" s="286"/>
      <c r="I196" s="286"/>
      <c r="J196" s="286"/>
      <c r="K196" s="286"/>
      <c r="L196" s="286"/>
      <c r="M196" s="284"/>
    </row>
    <row r="197" spans="2:13" s="38" customFormat="1" ht="13.5" customHeight="1">
      <c r="B197" s="250"/>
      <c r="C197" s="251"/>
      <c r="D197" s="287" t="s">
        <v>142</v>
      </c>
      <c r="E197" s="288" t="s">
        <v>143</v>
      </c>
      <c r="F197" s="288"/>
      <c r="G197" s="289">
        <v>2140</v>
      </c>
      <c r="H197" s="290"/>
      <c r="I197" s="291" t="s">
        <v>144</v>
      </c>
      <c r="J197" s="291"/>
      <c r="K197" s="291"/>
      <c r="L197" s="292">
        <f>G197+G199</f>
        <v>3640</v>
      </c>
      <c r="M197" s="293"/>
    </row>
    <row r="198" spans="2:13" s="38" customFormat="1" ht="13.5" customHeight="1">
      <c r="B198" s="250"/>
      <c r="C198" s="251"/>
      <c r="D198" s="294" t="s">
        <v>145</v>
      </c>
      <c r="E198" s="294"/>
      <c r="F198" s="295"/>
      <c r="G198" s="296">
        <v>1692</v>
      </c>
      <c r="H198" s="290"/>
      <c r="I198" s="297" t="s">
        <v>145</v>
      </c>
      <c r="J198" s="297"/>
      <c r="K198" s="297"/>
      <c r="L198" s="298">
        <f>G198</f>
        <v>1692</v>
      </c>
      <c r="M198" s="293"/>
    </row>
    <row r="199" spans="2:13" s="38" customFormat="1" ht="13.5" customHeight="1">
      <c r="B199" s="250"/>
      <c r="C199" s="251"/>
      <c r="D199" s="294" t="s">
        <v>146</v>
      </c>
      <c r="E199" s="294"/>
      <c r="F199" s="295"/>
      <c r="G199" s="296">
        <v>1500</v>
      </c>
      <c r="H199" s="290"/>
      <c r="I199" s="297" t="s">
        <v>147</v>
      </c>
      <c r="J199" s="297"/>
      <c r="K199" s="297"/>
      <c r="L199" s="298">
        <f>SUM(G201:G203)</f>
        <v>178.26</v>
      </c>
      <c r="M199" s="293"/>
    </row>
    <row r="200" spans="2:13" s="38" customFormat="1" ht="13.5" customHeight="1">
      <c r="B200" s="250"/>
      <c r="C200" s="251"/>
      <c r="D200" s="299" t="s">
        <v>148</v>
      </c>
      <c r="E200" s="299"/>
      <c r="F200" s="300"/>
      <c r="G200" s="301">
        <f>G197-G198</f>
        <v>448</v>
      </c>
      <c r="H200" s="290"/>
      <c r="I200" s="297" t="s">
        <v>149</v>
      </c>
      <c r="J200" s="297"/>
      <c r="K200" s="297"/>
      <c r="L200" s="298">
        <f>I32</f>
        <v>1193.8</v>
      </c>
      <c r="M200" s="293"/>
    </row>
    <row r="201" spans="2:14" s="38" customFormat="1" ht="13.5" customHeight="1">
      <c r="B201" s="250"/>
      <c r="C201" s="251"/>
      <c r="D201" s="302" t="s">
        <v>150</v>
      </c>
      <c r="E201" s="303"/>
      <c r="F201" s="304"/>
      <c r="G201" s="305">
        <f>J195+J163+J122+J97+J69</f>
        <v>55.25999999999999</v>
      </c>
      <c r="H201" s="306"/>
      <c r="I201" s="307" t="s">
        <v>151</v>
      </c>
      <c r="J201" s="307"/>
      <c r="K201" s="307"/>
      <c r="L201" s="298">
        <f>G40</f>
        <v>168.44</v>
      </c>
      <c r="M201" s="293"/>
      <c r="N201" s="308"/>
    </row>
    <row r="202" spans="2:13" s="38" customFormat="1" ht="16.5" customHeight="1">
      <c r="B202" s="250"/>
      <c r="C202" s="251"/>
      <c r="D202" s="309" t="s">
        <v>152</v>
      </c>
      <c r="E202" s="309"/>
      <c r="F202" s="309"/>
      <c r="G202" s="310">
        <v>65</v>
      </c>
      <c r="H202" s="306"/>
      <c r="I202" s="311" t="s">
        <v>153</v>
      </c>
      <c r="J202" s="311"/>
      <c r="K202" s="311"/>
      <c r="L202" s="312">
        <f>L201+L200</f>
        <v>1362.24</v>
      </c>
      <c r="M202" s="293"/>
    </row>
    <row r="203" spans="2:13" s="38" customFormat="1" ht="16.5" customHeight="1">
      <c r="B203" s="250"/>
      <c r="C203" s="251"/>
      <c r="D203" s="313" t="s">
        <v>154</v>
      </c>
      <c r="E203" s="314"/>
      <c r="F203" s="315"/>
      <c r="G203" s="316">
        <v>58</v>
      </c>
      <c r="H203" s="306"/>
      <c r="I203" s="317" t="s">
        <v>155</v>
      </c>
      <c r="J203" s="317"/>
      <c r="K203" s="317"/>
      <c r="L203" s="318">
        <f>L197-SUM(L198:L201)</f>
        <v>407.5</v>
      </c>
      <c r="M203" s="293"/>
    </row>
    <row r="204" spans="2:13" s="38" customFormat="1" ht="13.5" customHeight="1">
      <c r="B204" s="319"/>
      <c r="C204" s="320"/>
      <c r="D204" s="321"/>
      <c r="E204" s="322"/>
      <c r="F204" s="322"/>
      <c r="G204" s="323"/>
      <c r="H204" s="323"/>
      <c r="I204" s="323"/>
      <c r="J204" s="324"/>
      <c r="K204" s="324"/>
      <c r="L204" s="325"/>
      <c r="M204" s="326"/>
    </row>
    <row r="205" spans="2:11" s="38" customFormat="1" ht="13.5" customHeight="1">
      <c r="B205" s="327"/>
      <c r="C205" s="327"/>
      <c r="D205" s="328"/>
      <c r="E205" s="329"/>
      <c r="F205" s="329"/>
      <c r="G205" s="330"/>
      <c r="H205" s="330"/>
      <c r="I205" s="330"/>
      <c r="J205" s="331"/>
      <c r="K205" s="331"/>
    </row>
    <row r="206" spans="2:11" s="38" customFormat="1" ht="13.5" customHeight="1">
      <c r="B206" s="327"/>
      <c r="C206" s="327"/>
      <c r="D206" s="328"/>
      <c r="E206" s="329"/>
      <c r="F206" s="329"/>
      <c r="G206" s="330"/>
      <c r="H206" s="330"/>
      <c r="I206" s="330"/>
      <c r="J206" s="331"/>
      <c r="K206" s="331"/>
    </row>
    <row r="207" spans="2:11" s="38" customFormat="1" ht="13.5" customHeight="1">
      <c r="B207" s="327"/>
      <c r="C207" s="327"/>
      <c r="D207" s="328"/>
      <c r="E207" s="329"/>
      <c r="F207" s="329"/>
      <c r="G207" s="330"/>
      <c r="H207" s="330"/>
      <c r="I207" s="330"/>
      <c r="J207" s="331"/>
      <c r="K207" s="331"/>
    </row>
    <row r="208" spans="2:11" s="38" customFormat="1" ht="13.5" customHeight="1">
      <c r="B208" s="327"/>
      <c r="C208" s="327"/>
      <c r="D208" s="328"/>
      <c r="E208" s="329"/>
      <c r="F208" s="329"/>
      <c r="G208" s="330"/>
      <c r="H208" s="330"/>
      <c r="I208" s="330"/>
      <c r="J208" s="331"/>
      <c r="K208" s="331"/>
    </row>
    <row r="209" spans="2:11" s="38" customFormat="1" ht="13.5" customHeight="1">
      <c r="B209" s="327"/>
      <c r="C209" s="327"/>
      <c r="D209" s="328"/>
      <c r="E209" s="329"/>
      <c r="F209" s="329"/>
      <c r="G209" s="330"/>
      <c r="H209" s="330"/>
      <c r="I209" s="330"/>
      <c r="J209" s="331"/>
      <c r="K209" s="331"/>
    </row>
    <row r="210" spans="2:11" s="38" customFormat="1" ht="13.5" customHeight="1">
      <c r="B210" s="327"/>
      <c r="C210" s="327"/>
      <c r="D210" s="328"/>
      <c r="E210" s="329"/>
      <c r="F210" s="329"/>
      <c r="G210" s="330"/>
      <c r="H210" s="330"/>
      <c r="I210" s="330"/>
      <c r="J210" s="331"/>
      <c r="K210" s="331"/>
    </row>
    <row r="211" spans="2:11" s="38" customFormat="1" ht="13.5" customHeight="1">
      <c r="B211" s="327"/>
      <c r="C211" s="327"/>
      <c r="D211" s="328"/>
      <c r="E211" s="329"/>
      <c r="F211" s="329"/>
      <c r="G211" s="330"/>
      <c r="H211" s="330"/>
      <c r="I211" s="330"/>
      <c r="J211" s="331"/>
      <c r="K211" s="331"/>
    </row>
    <row r="212" spans="2:11" s="38" customFormat="1" ht="13.5" customHeight="1">
      <c r="B212" s="327"/>
      <c r="C212" s="327"/>
      <c r="D212" s="328"/>
      <c r="E212" s="329"/>
      <c r="F212" s="329"/>
      <c r="G212" s="330"/>
      <c r="H212" s="330"/>
      <c r="I212" s="330"/>
      <c r="J212" s="331"/>
      <c r="K212" s="331"/>
    </row>
    <row r="213" spans="2:11" s="38" customFormat="1" ht="13.5" customHeight="1">
      <c r="B213" s="327"/>
      <c r="C213" s="327"/>
      <c r="D213" s="328"/>
      <c r="E213" s="329"/>
      <c r="F213" s="329"/>
      <c r="G213" s="330"/>
      <c r="H213" s="330"/>
      <c r="I213" s="330"/>
      <c r="J213" s="331"/>
      <c r="K213" s="331"/>
    </row>
    <row r="214" spans="2:11" s="38" customFormat="1" ht="13.5" customHeight="1">
      <c r="B214" s="327"/>
      <c r="C214" s="327"/>
      <c r="D214" s="328"/>
      <c r="E214" s="329"/>
      <c r="F214" s="329"/>
      <c r="G214" s="330"/>
      <c r="H214" s="330"/>
      <c r="I214" s="330"/>
      <c r="J214" s="331"/>
      <c r="K214" s="331"/>
    </row>
    <row r="215" spans="2:11" s="38" customFormat="1" ht="13.5" customHeight="1">
      <c r="B215" s="327"/>
      <c r="C215" s="327"/>
      <c r="D215" s="328"/>
      <c r="E215" s="329"/>
      <c r="F215" s="329"/>
      <c r="G215" s="330"/>
      <c r="H215" s="330"/>
      <c r="I215" s="330"/>
      <c r="J215" s="331"/>
      <c r="K215" s="331"/>
    </row>
    <row r="216" spans="2:11" s="38" customFormat="1" ht="13.5" customHeight="1">
      <c r="B216" s="327"/>
      <c r="C216" s="327"/>
      <c r="D216" s="328"/>
      <c r="E216" s="329"/>
      <c r="F216" s="329"/>
      <c r="G216" s="330"/>
      <c r="H216" s="330"/>
      <c r="I216" s="330"/>
      <c r="J216" s="331"/>
      <c r="K216" s="331"/>
    </row>
    <row r="217" spans="2:11" s="38" customFormat="1" ht="13.5" customHeight="1">
      <c r="B217" s="327"/>
      <c r="C217" s="327"/>
      <c r="D217" s="328"/>
      <c r="E217" s="329"/>
      <c r="F217" s="329"/>
      <c r="G217" s="330"/>
      <c r="H217" s="330"/>
      <c r="I217" s="330"/>
      <c r="J217" s="331"/>
      <c r="K217" s="331"/>
    </row>
    <row r="218" spans="2:11" s="38" customFormat="1" ht="13.5" customHeight="1">
      <c r="B218" s="327"/>
      <c r="C218" s="327"/>
      <c r="D218" s="328"/>
      <c r="E218" s="329"/>
      <c r="F218" s="329"/>
      <c r="G218" s="330"/>
      <c r="H218" s="330"/>
      <c r="I218" s="330"/>
      <c r="J218" s="331"/>
      <c r="K218" s="331"/>
    </row>
    <row r="219" spans="2:11" s="38" customFormat="1" ht="13.5" customHeight="1">
      <c r="B219" s="327"/>
      <c r="C219" s="327"/>
      <c r="D219" s="328"/>
      <c r="E219" s="329"/>
      <c r="F219" s="329"/>
      <c r="G219" s="330"/>
      <c r="H219" s="330"/>
      <c r="I219" s="330"/>
      <c r="J219" s="331"/>
      <c r="K219" s="331"/>
    </row>
    <row r="220" spans="2:11" s="38" customFormat="1" ht="13.5" customHeight="1">
      <c r="B220" s="327"/>
      <c r="C220" s="327"/>
      <c r="D220" s="328"/>
      <c r="E220" s="329"/>
      <c r="F220" s="329"/>
      <c r="G220" s="330"/>
      <c r="H220" s="330"/>
      <c r="I220" s="330"/>
      <c r="J220" s="331"/>
      <c r="K220" s="331"/>
    </row>
    <row r="221" spans="2:11" s="38" customFormat="1" ht="13.5" customHeight="1">
      <c r="B221" s="327"/>
      <c r="C221" s="327"/>
      <c r="D221" s="328"/>
      <c r="E221" s="329"/>
      <c r="F221" s="329"/>
      <c r="G221" s="330"/>
      <c r="H221" s="330"/>
      <c r="I221" s="330"/>
      <c r="J221" s="331"/>
      <c r="K221" s="331"/>
    </row>
    <row r="222" spans="2:11" s="38" customFormat="1" ht="13.5" customHeight="1">
      <c r="B222" s="327"/>
      <c r="C222" s="327"/>
      <c r="D222" s="328"/>
      <c r="E222" s="329"/>
      <c r="F222" s="329"/>
      <c r="G222" s="330"/>
      <c r="H222" s="330"/>
      <c r="I222" s="330"/>
      <c r="J222" s="331"/>
      <c r="K222" s="331"/>
    </row>
    <row r="223" spans="2:11" s="38" customFormat="1" ht="13.5" customHeight="1">
      <c r="B223" s="327"/>
      <c r="C223" s="327"/>
      <c r="D223" s="328"/>
      <c r="E223" s="329"/>
      <c r="F223" s="329"/>
      <c r="G223" s="330"/>
      <c r="H223" s="330"/>
      <c r="I223" s="330"/>
      <c r="J223" s="331"/>
      <c r="K223" s="331"/>
    </row>
    <row r="224" spans="2:11" s="38" customFormat="1" ht="13.5" customHeight="1">
      <c r="B224" s="327"/>
      <c r="C224" s="327"/>
      <c r="D224" s="328"/>
      <c r="E224" s="329"/>
      <c r="F224" s="329"/>
      <c r="G224" s="330"/>
      <c r="H224" s="330"/>
      <c r="I224" s="330"/>
      <c r="J224" s="331"/>
      <c r="K224" s="331"/>
    </row>
    <row r="225" spans="2:11" s="38" customFormat="1" ht="13.5" customHeight="1">
      <c r="B225" s="327"/>
      <c r="C225" s="327"/>
      <c r="D225" s="328"/>
      <c r="E225" s="329"/>
      <c r="F225" s="329"/>
      <c r="G225" s="330"/>
      <c r="H225" s="330"/>
      <c r="I225" s="330"/>
      <c r="J225" s="331"/>
      <c r="K225" s="331"/>
    </row>
    <row r="226" spans="2:11" s="38" customFormat="1" ht="13.5" customHeight="1">
      <c r="B226" s="327"/>
      <c r="C226" s="327"/>
      <c r="D226" s="328"/>
      <c r="E226" s="329"/>
      <c r="F226" s="329"/>
      <c r="G226" s="330"/>
      <c r="H226" s="330"/>
      <c r="I226" s="330"/>
      <c r="J226" s="331"/>
      <c r="K226" s="331"/>
    </row>
    <row r="227" spans="2:11" s="38" customFormat="1" ht="13.5" customHeight="1">
      <c r="B227" s="327"/>
      <c r="C227" s="327"/>
      <c r="D227" s="328"/>
      <c r="E227" s="329"/>
      <c r="F227" s="329"/>
      <c r="G227" s="330"/>
      <c r="H227" s="330"/>
      <c r="I227" s="330"/>
      <c r="J227" s="331"/>
      <c r="K227" s="331"/>
    </row>
    <row r="228" spans="2:11" s="38" customFormat="1" ht="13.5" customHeight="1">
      <c r="B228" s="327"/>
      <c r="C228" s="327"/>
      <c r="D228" s="328"/>
      <c r="E228" s="329"/>
      <c r="F228" s="329"/>
      <c r="G228" s="330"/>
      <c r="H228" s="330"/>
      <c r="I228" s="330"/>
      <c r="J228" s="331"/>
      <c r="K228" s="331"/>
    </row>
    <row r="229" spans="2:11" s="38" customFormat="1" ht="13.5" customHeight="1">
      <c r="B229" s="327"/>
      <c r="C229" s="327"/>
      <c r="D229" s="328"/>
      <c r="E229" s="329"/>
      <c r="F229" s="329"/>
      <c r="G229" s="330"/>
      <c r="H229" s="330"/>
      <c r="I229" s="330"/>
      <c r="J229" s="331"/>
      <c r="K229" s="331"/>
    </row>
    <row r="230" spans="2:11" s="38" customFormat="1" ht="13.5" customHeight="1">
      <c r="B230" s="327"/>
      <c r="C230" s="327"/>
      <c r="D230" s="328"/>
      <c r="E230" s="329"/>
      <c r="F230" s="329"/>
      <c r="G230" s="330"/>
      <c r="H230" s="330"/>
      <c r="I230" s="330"/>
      <c r="J230" s="331"/>
      <c r="K230" s="331"/>
    </row>
    <row r="231" spans="2:11" s="38" customFormat="1" ht="13.5" customHeight="1">
      <c r="B231" s="327"/>
      <c r="C231" s="327"/>
      <c r="D231" s="328"/>
      <c r="E231" s="329"/>
      <c r="F231" s="329"/>
      <c r="G231" s="330"/>
      <c r="H231" s="330"/>
      <c r="I231" s="330"/>
      <c r="J231" s="331"/>
      <c r="K231" s="331"/>
    </row>
    <row r="232" spans="2:11" s="38" customFormat="1" ht="13.5" customHeight="1">
      <c r="B232" s="327"/>
      <c r="C232" s="327"/>
      <c r="D232" s="328"/>
      <c r="E232" s="329"/>
      <c r="F232" s="329"/>
      <c r="G232" s="330"/>
      <c r="H232" s="330"/>
      <c r="I232" s="330"/>
      <c r="J232" s="331"/>
      <c r="K232" s="331"/>
    </row>
    <row r="233" spans="2:11" s="38" customFormat="1" ht="13.5" customHeight="1">
      <c r="B233" s="327"/>
      <c r="C233" s="327"/>
      <c r="D233" s="328"/>
      <c r="E233" s="329"/>
      <c r="F233" s="329"/>
      <c r="G233" s="330"/>
      <c r="H233" s="330"/>
      <c r="I233" s="330"/>
      <c r="J233" s="331"/>
      <c r="K233" s="331"/>
    </row>
    <row r="234" spans="2:11" s="38" customFormat="1" ht="13.5" customHeight="1">
      <c r="B234" s="327"/>
      <c r="C234" s="327"/>
      <c r="D234" s="328"/>
      <c r="E234" s="329"/>
      <c r="F234" s="329"/>
      <c r="G234" s="330"/>
      <c r="H234" s="330"/>
      <c r="I234" s="330"/>
      <c r="J234" s="331"/>
      <c r="K234" s="331"/>
    </row>
    <row r="235" spans="2:11" s="38" customFormat="1" ht="13.5" customHeight="1">
      <c r="B235" s="327"/>
      <c r="C235" s="327"/>
      <c r="D235" s="328"/>
      <c r="E235" s="329"/>
      <c r="F235" s="329"/>
      <c r="G235" s="330"/>
      <c r="H235" s="330"/>
      <c r="I235" s="330"/>
      <c r="J235" s="331"/>
      <c r="K235" s="331"/>
    </row>
    <row r="236" spans="2:11" s="38" customFormat="1" ht="13.5" customHeight="1">
      <c r="B236" s="327"/>
      <c r="C236" s="327"/>
      <c r="D236" s="328"/>
      <c r="E236" s="329"/>
      <c r="F236" s="329"/>
      <c r="G236" s="330"/>
      <c r="H236" s="330"/>
      <c r="I236" s="330"/>
      <c r="J236" s="331"/>
      <c r="K236" s="331"/>
    </row>
    <row r="237" spans="2:11" s="38" customFormat="1" ht="13.5" customHeight="1">
      <c r="B237" s="327"/>
      <c r="C237" s="327"/>
      <c r="D237" s="328"/>
      <c r="E237" s="329"/>
      <c r="F237" s="329"/>
      <c r="G237" s="330"/>
      <c r="H237" s="330"/>
      <c r="I237" s="330"/>
      <c r="J237" s="331"/>
      <c r="K237" s="331"/>
    </row>
    <row r="238" spans="2:11" s="38" customFormat="1" ht="13.5" customHeight="1">
      <c r="B238" s="327"/>
      <c r="C238" s="327"/>
      <c r="D238" s="328"/>
      <c r="E238" s="329"/>
      <c r="F238" s="329"/>
      <c r="G238" s="330"/>
      <c r="H238" s="330"/>
      <c r="I238" s="330"/>
      <c r="J238" s="331"/>
      <c r="K238" s="331"/>
    </row>
    <row r="239" spans="2:11" s="38" customFormat="1" ht="13.5" customHeight="1">
      <c r="B239" s="327"/>
      <c r="C239" s="327"/>
      <c r="D239" s="328"/>
      <c r="E239" s="329"/>
      <c r="F239" s="329"/>
      <c r="G239" s="330"/>
      <c r="H239" s="330"/>
      <c r="I239" s="330"/>
      <c r="J239" s="331"/>
      <c r="K239" s="331"/>
    </row>
    <row r="240" spans="2:11" s="38" customFormat="1" ht="13.5" customHeight="1">
      <c r="B240" s="327"/>
      <c r="C240" s="327"/>
      <c r="D240" s="328"/>
      <c r="E240" s="329"/>
      <c r="F240" s="329"/>
      <c r="G240" s="330"/>
      <c r="H240" s="330"/>
      <c r="I240" s="330"/>
      <c r="J240" s="331"/>
      <c r="K240" s="331"/>
    </row>
    <row r="241" spans="2:11" s="38" customFormat="1" ht="13.5" customHeight="1">
      <c r="B241" s="327"/>
      <c r="C241" s="327"/>
      <c r="D241" s="328"/>
      <c r="E241" s="329"/>
      <c r="F241" s="329"/>
      <c r="G241" s="330"/>
      <c r="H241" s="330"/>
      <c r="I241" s="330"/>
      <c r="J241" s="331"/>
      <c r="K241" s="331"/>
    </row>
    <row r="242" spans="2:11" s="38" customFormat="1" ht="13.5" customHeight="1">
      <c r="B242" s="327"/>
      <c r="C242" s="327"/>
      <c r="D242" s="328"/>
      <c r="E242" s="329"/>
      <c r="F242" s="329"/>
      <c r="G242" s="330"/>
      <c r="H242" s="330"/>
      <c r="I242" s="330"/>
      <c r="J242" s="331"/>
      <c r="K242" s="331"/>
    </row>
    <row r="243" spans="2:11" s="38" customFormat="1" ht="13.5" customHeight="1">
      <c r="B243" s="327"/>
      <c r="C243" s="327"/>
      <c r="D243" s="328"/>
      <c r="E243" s="329"/>
      <c r="F243" s="329"/>
      <c r="G243" s="330"/>
      <c r="H243" s="330"/>
      <c r="I243" s="330"/>
      <c r="J243" s="331"/>
      <c r="K243" s="331"/>
    </row>
    <row r="244" spans="2:11" s="38" customFormat="1" ht="13.5" customHeight="1">
      <c r="B244" s="327"/>
      <c r="C244" s="327"/>
      <c r="D244" s="328"/>
      <c r="E244" s="329"/>
      <c r="F244" s="329"/>
      <c r="G244" s="330"/>
      <c r="H244" s="330"/>
      <c r="I244" s="330"/>
      <c r="J244" s="331"/>
      <c r="K244" s="331"/>
    </row>
    <row r="245" spans="2:11" s="38" customFormat="1" ht="13.5" customHeight="1">
      <c r="B245" s="327"/>
      <c r="C245" s="327"/>
      <c r="D245" s="328"/>
      <c r="E245" s="329"/>
      <c r="F245" s="329"/>
      <c r="G245" s="330"/>
      <c r="H245" s="330"/>
      <c r="I245" s="330"/>
      <c r="J245" s="331"/>
      <c r="K245" s="331"/>
    </row>
    <row r="246" spans="2:11" s="38" customFormat="1" ht="13.5" customHeight="1">
      <c r="B246" s="327"/>
      <c r="C246" s="327"/>
      <c r="D246" s="328"/>
      <c r="E246" s="329"/>
      <c r="F246" s="329"/>
      <c r="G246" s="330"/>
      <c r="H246" s="330"/>
      <c r="I246" s="330"/>
      <c r="J246" s="331"/>
      <c r="K246" s="331"/>
    </row>
    <row r="247" spans="2:11" s="38" customFormat="1" ht="13.5" customHeight="1">
      <c r="B247" s="327"/>
      <c r="C247" s="327"/>
      <c r="D247" s="328"/>
      <c r="E247" s="329"/>
      <c r="F247" s="329"/>
      <c r="G247" s="330"/>
      <c r="H247" s="330"/>
      <c r="I247" s="330"/>
      <c r="J247" s="331"/>
      <c r="K247" s="331"/>
    </row>
    <row r="248" spans="2:11" s="38" customFormat="1" ht="13.5" customHeight="1">
      <c r="B248" s="327"/>
      <c r="C248" s="327"/>
      <c r="D248" s="328"/>
      <c r="E248" s="329"/>
      <c r="F248" s="329"/>
      <c r="G248" s="330"/>
      <c r="H248" s="330"/>
      <c r="I248" s="330"/>
      <c r="J248" s="331"/>
      <c r="K248" s="331"/>
    </row>
    <row r="249" spans="2:11" s="38" customFormat="1" ht="13.5" customHeight="1">
      <c r="B249" s="327"/>
      <c r="C249" s="327"/>
      <c r="D249" s="328"/>
      <c r="E249" s="329"/>
      <c r="F249" s="329"/>
      <c r="G249" s="330"/>
      <c r="H249" s="330"/>
      <c r="I249" s="330"/>
      <c r="J249" s="331"/>
      <c r="K249" s="331"/>
    </row>
    <row r="250" spans="2:11" s="38" customFormat="1" ht="13.5" customHeight="1">
      <c r="B250" s="327"/>
      <c r="C250" s="327"/>
      <c r="D250" s="328"/>
      <c r="E250" s="329"/>
      <c r="F250" s="329"/>
      <c r="G250" s="330"/>
      <c r="H250" s="330"/>
      <c r="I250" s="330"/>
      <c r="J250" s="331"/>
      <c r="K250" s="331"/>
    </row>
    <row r="251" spans="2:11" s="38" customFormat="1" ht="13.5" customHeight="1">
      <c r="B251" s="327"/>
      <c r="C251" s="327"/>
      <c r="D251" s="328"/>
      <c r="E251" s="329"/>
      <c r="F251" s="329"/>
      <c r="G251" s="330"/>
      <c r="H251" s="330"/>
      <c r="I251" s="330"/>
      <c r="J251" s="331"/>
      <c r="K251" s="331"/>
    </row>
    <row r="252" spans="2:11" s="38" customFormat="1" ht="13.5" customHeight="1">
      <c r="B252" s="327"/>
      <c r="C252" s="327"/>
      <c r="D252" s="328"/>
      <c r="E252" s="329"/>
      <c r="F252" s="329"/>
      <c r="G252" s="330"/>
      <c r="H252" s="330"/>
      <c r="I252" s="330"/>
      <c r="J252" s="331"/>
      <c r="K252" s="331"/>
    </row>
    <row r="253" spans="2:11" s="38" customFormat="1" ht="13.5" customHeight="1">
      <c r="B253" s="327"/>
      <c r="C253" s="327"/>
      <c r="D253" s="328"/>
      <c r="E253" s="329"/>
      <c r="F253" s="329"/>
      <c r="G253" s="330"/>
      <c r="H253" s="330"/>
      <c r="I253" s="330"/>
      <c r="J253" s="331"/>
      <c r="K253" s="331"/>
    </row>
    <row r="254" spans="2:11" s="38" customFormat="1" ht="13.5" customHeight="1">
      <c r="B254" s="327"/>
      <c r="C254" s="327"/>
      <c r="D254" s="328"/>
      <c r="E254" s="329"/>
      <c r="F254" s="329"/>
      <c r="G254" s="330"/>
      <c r="H254" s="330"/>
      <c r="I254" s="330"/>
      <c r="J254" s="331"/>
      <c r="K254" s="331"/>
    </row>
    <row r="255" spans="2:11" s="38" customFormat="1" ht="13.5" customHeight="1">
      <c r="B255" s="327"/>
      <c r="C255" s="327"/>
      <c r="D255" s="328"/>
      <c r="E255" s="329"/>
      <c r="F255" s="329"/>
      <c r="G255" s="330"/>
      <c r="H255" s="330"/>
      <c r="I255" s="330"/>
      <c r="J255" s="331"/>
      <c r="K255" s="331"/>
    </row>
    <row r="256" spans="2:11" s="38" customFormat="1" ht="13.5" customHeight="1">
      <c r="B256" s="327"/>
      <c r="C256" s="327"/>
      <c r="D256" s="328"/>
      <c r="E256" s="329"/>
      <c r="F256" s="329"/>
      <c r="G256" s="330"/>
      <c r="H256" s="330"/>
      <c r="I256" s="330"/>
      <c r="J256" s="331"/>
      <c r="K256" s="331"/>
    </row>
    <row r="257" spans="2:11" s="38" customFormat="1" ht="13.5" customHeight="1">
      <c r="B257" s="327"/>
      <c r="C257" s="327"/>
      <c r="D257" s="328"/>
      <c r="E257" s="329"/>
      <c r="F257" s="329"/>
      <c r="G257" s="330"/>
      <c r="H257" s="330"/>
      <c r="I257" s="330"/>
      <c r="J257" s="331"/>
      <c r="K257" s="331"/>
    </row>
    <row r="258" spans="2:11" s="38" customFormat="1" ht="13.5" customHeight="1">
      <c r="B258" s="327"/>
      <c r="C258" s="327"/>
      <c r="D258" s="328"/>
      <c r="E258" s="329"/>
      <c r="F258" s="329"/>
      <c r="G258" s="330"/>
      <c r="H258" s="330"/>
      <c r="I258" s="330"/>
      <c r="J258" s="331"/>
      <c r="K258" s="331"/>
    </row>
    <row r="259" spans="2:11" s="38" customFormat="1" ht="13.5" customHeight="1">
      <c r="B259" s="327"/>
      <c r="C259" s="327"/>
      <c r="D259" s="328"/>
      <c r="E259" s="329"/>
      <c r="F259" s="329"/>
      <c r="G259" s="330"/>
      <c r="H259" s="330"/>
      <c r="I259" s="330"/>
      <c r="J259" s="331"/>
      <c r="K259" s="331"/>
    </row>
    <row r="260" spans="2:11" s="38" customFormat="1" ht="13.5" customHeight="1">
      <c r="B260" s="327"/>
      <c r="C260" s="327"/>
      <c r="D260" s="328"/>
      <c r="E260" s="329"/>
      <c r="F260" s="329"/>
      <c r="G260" s="330"/>
      <c r="H260" s="330"/>
      <c r="I260" s="330"/>
      <c r="J260" s="331"/>
      <c r="K260" s="331"/>
    </row>
    <row r="261" spans="2:11" s="38" customFormat="1" ht="13.5" customHeight="1">
      <c r="B261" s="327"/>
      <c r="C261" s="327"/>
      <c r="D261" s="328"/>
      <c r="E261" s="329"/>
      <c r="F261" s="329"/>
      <c r="G261" s="330"/>
      <c r="H261" s="330"/>
      <c r="I261" s="330"/>
      <c r="J261" s="331"/>
      <c r="K261" s="331"/>
    </row>
    <row r="262" spans="2:11" s="38" customFormat="1" ht="13.5" customHeight="1">
      <c r="B262" s="327"/>
      <c r="C262" s="327"/>
      <c r="D262" s="328"/>
      <c r="E262" s="329"/>
      <c r="F262" s="329"/>
      <c r="G262" s="330"/>
      <c r="H262" s="330"/>
      <c r="I262" s="330"/>
      <c r="J262" s="331"/>
      <c r="K262" s="331"/>
    </row>
    <row r="263" spans="2:11" s="38" customFormat="1" ht="13.5" customHeight="1">
      <c r="B263" s="327"/>
      <c r="C263" s="327"/>
      <c r="D263" s="328"/>
      <c r="E263" s="329"/>
      <c r="F263" s="329"/>
      <c r="G263" s="330"/>
      <c r="H263" s="330"/>
      <c r="I263" s="330"/>
      <c r="J263" s="331"/>
      <c r="K263" s="331"/>
    </row>
    <row r="264" spans="2:11" s="38" customFormat="1" ht="13.5" customHeight="1">
      <c r="B264" s="327"/>
      <c r="C264" s="327"/>
      <c r="D264" s="328"/>
      <c r="E264" s="329"/>
      <c r="F264" s="329"/>
      <c r="G264" s="330"/>
      <c r="H264" s="330"/>
      <c r="I264" s="330"/>
      <c r="J264" s="331"/>
      <c r="K264" s="331"/>
    </row>
    <row r="265" spans="2:11" s="38" customFormat="1" ht="13.5" customHeight="1">
      <c r="B265" s="327"/>
      <c r="C265" s="327"/>
      <c r="D265" s="328"/>
      <c r="E265" s="329"/>
      <c r="F265" s="329"/>
      <c r="G265" s="330"/>
      <c r="H265" s="330"/>
      <c r="I265" s="330"/>
      <c r="J265" s="331"/>
      <c r="K265" s="331"/>
    </row>
    <row r="266" spans="2:11" s="38" customFormat="1" ht="13.5" customHeight="1">
      <c r="B266" s="327"/>
      <c r="C266" s="327"/>
      <c r="D266" s="328"/>
      <c r="E266" s="329"/>
      <c r="F266" s="329"/>
      <c r="G266" s="330"/>
      <c r="H266" s="330"/>
      <c r="I266" s="330"/>
      <c r="J266" s="331"/>
      <c r="K266" s="331"/>
    </row>
    <row r="267" spans="2:11" s="38" customFormat="1" ht="13.5" customHeight="1">
      <c r="B267" s="327"/>
      <c r="C267" s="327"/>
      <c r="D267" s="328"/>
      <c r="E267" s="329"/>
      <c r="F267" s="329"/>
      <c r="G267" s="330"/>
      <c r="H267" s="330"/>
      <c r="I267" s="330"/>
      <c r="J267" s="331"/>
      <c r="K267" s="331"/>
    </row>
    <row r="268" spans="2:11" s="38" customFormat="1" ht="13.5" customHeight="1">
      <c r="B268" s="327"/>
      <c r="C268" s="327"/>
      <c r="D268" s="328"/>
      <c r="E268" s="329"/>
      <c r="F268" s="329"/>
      <c r="G268" s="330"/>
      <c r="H268" s="330"/>
      <c r="I268" s="330"/>
      <c r="J268" s="331"/>
      <c r="K268" s="331"/>
    </row>
    <row r="269" spans="2:11" s="38" customFormat="1" ht="13.5" customHeight="1">
      <c r="B269" s="327"/>
      <c r="C269" s="327"/>
      <c r="D269" s="328"/>
      <c r="E269" s="329"/>
      <c r="F269" s="329"/>
      <c r="G269" s="330"/>
      <c r="H269" s="330"/>
      <c r="I269" s="330"/>
      <c r="J269" s="331"/>
      <c r="K269" s="331"/>
    </row>
    <row r="270" spans="2:11" s="38" customFormat="1" ht="13.5" customHeight="1">
      <c r="B270" s="327"/>
      <c r="C270" s="327"/>
      <c r="D270" s="328"/>
      <c r="E270" s="329"/>
      <c r="F270" s="329"/>
      <c r="G270" s="330"/>
      <c r="H270" s="330"/>
      <c r="I270" s="330"/>
      <c r="J270" s="331"/>
      <c r="K270" s="331"/>
    </row>
    <row r="271" spans="2:11" s="38" customFormat="1" ht="13.5" customHeight="1">
      <c r="B271" s="327"/>
      <c r="C271" s="327"/>
      <c r="D271" s="328"/>
      <c r="E271" s="329"/>
      <c r="F271" s="329"/>
      <c r="G271" s="330"/>
      <c r="H271" s="330"/>
      <c r="I271" s="330"/>
      <c r="J271" s="331"/>
      <c r="K271" s="331"/>
    </row>
    <row r="272" spans="2:11" s="38" customFormat="1" ht="13.5" customHeight="1">
      <c r="B272" s="327"/>
      <c r="C272" s="327"/>
      <c r="D272" s="328"/>
      <c r="E272" s="329"/>
      <c r="F272" s="329"/>
      <c r="G272" s="330"/>
      <c r="H272" s="330"/>
      <c r="I272" s="330"/>
      <c r="J272" s="331"/>
      <c r="K272" s="331"/>
    </row>
    <row r="273" spans="2:11" s="38" customFormat="1" ht="13.5" customHeight="1">
      <c r="B273" s="327"/>
      <c r="C273" s="327"/>
      <c r="D273" s="328"/>
      <c r="E273" s="329"/>
      <c r="F273" s="329"/>
      <c r="G273" s="330"/>
      <c r="H273" s="330"/>
      <c r="I273" s="330"/>
      <c r="J273" s="331"/>
      <c r="K273" s="331"/>
    </row>
    <row r="274" spans="2:11" s="38" customFormat="1" ht="13.5" customHeight="1">
      <c r="B274" s="327"/>
      <c r="C274" s="327"/>
      <c r="D274" s="328"/>
      <c r="E274" s="329"/>
      <c r="F274" s="329"/>
      <c r="G274" s="330"/>
      <c r="H274" s="330"/>
      <c r="I274" s="330"/>
      <c r="J274" s="331"/>
      <c r="K274" s="331"/>
    </row>
    <row r="275" spans="2:11" s="38" customFormat="1" ht="13.5" customHeight="1">
      <c r="B275" s="327"/>
      <c r="C275" s="327"/>
      <c r="D275" s="328"/>
      <c r="E275" s="329"/>
      <c r="F275" s="329"/>
      <c r="G275" s="330"/>
      <c r="H275" s="330"/>
      <c r="I275" s="330"/>
      <c r="J275" s="331"/>
      <c r="K275" s="331"/>
    </row>
    <row r="276" spans="2:11" s="38" customFormat="1" ht="13.5" customHeight="1">
      <c r="B276" s="327"/>
      <c r="C276" s="327"/>
      <c r="D276" s="328"/>
      <c r="E276" s="329"/>
      <c r="F276" s="329"/>
      <c r="G276" s="330"/>
      <c r="H276" s="330"/>
      <c r="I276" s="330"/>
      <c r="J276" s="331"/>
      <c r="K276" s="331"/>
    </row>
    <row r="277" spans="2:11" s="38" customFormat="1" ht="13.5" customHeight="1">
      <c r="B277" s="327"/>
      <c r="C277" s="327"/>
      <c r="D277" s="328"/>
      <c r="E277" s="329"/>
      <c r="F277" s="329"/>
      <c r="G277" s="330"/>
      <c r="H277" s="330"/>
      <c r="I277" s="330"/>
      <c r="J277" s="331"/>
      <c r="K277" s="331"/>
    </row>
    <row r="278" spans="2:11" s="38" customFormat="1" ht="13.5" customHeight="1">
      <c r="B278" s="327"/>
      <c r="C278" s="327"/>
      <c r="D278" s="328"/>
      <c r="E278" s="329"/>
      <c r="F278" s="329"/>
      <c r="G278" s="330"/>
      <c r="H278" s="330"/>
      <c r="I278" s="330"/>
      <c r="J278" s="331"/>
      <c r="K278" s="331"/>
    </row>
    <row r="279" spans="2:11" s="38" customFormat="1" ht="13.5" customHeight="1">
      <c r="B279" s="327"/>
      <c r="C279" s="327"/>
      <c r="D279" s="328"/>
      <c r="E279" s="329"/>
      <c r="F279" s="329"/>
      <c r="G279" s="330"/>
      <c r="H279" s="330"/>
      <c r="I279" s="330"/>
      <c r="J279" s="331"/>
      <c r="K279" s="331"/>
    </row>
    <row r="280" spans="2:11" s="38" customFormat="1" ht="13.5" customHeight="1">
      <c r="B280" s="327"/>
      <c r="C280" s="327"/>
      <c r="D280" s="328"/>
      <c r="E280" s="329"/>
      <c r="F280" s="329"/>
      <c r="G280" s="330"/>
      <c r="H280" s="330"/>
      <c r="I280" s="330"/>
      <c r="J280" s="331"/>
      <c r="K280" s="331"/>
    </row>
    <row r="281" spans="2:11" s="38" customFormat="1" ht="13.5" customHeight="1">
      <c r="B281" s="327"/>
      <c r="C281" s="327"/>
      <c r="D281" s="328"/>
      <c r="E281" s="329"/>
      <c r="F281" s="329"/>
      <c r="G281" s="330"/>
      <c r="H281" s="330"/>
      <c r="I281" s="330"/>
      <c r="J281" s="331"/>
      <c r="K281" s="331"/>
    </row>
    <row r="282" spans="2:11" s="38" customFormat="1" ht="13.5" customHeight="1">
      <c r="B282" s="327"/>
      <c r="C282" s="327"/>
      <c r="D282" s="328"/>
      <c r="E282" s="329"/>
      <c r="F282" s="329"/>
      <c r="G282" s="330"/>
      <c r="H282" s="330"/>
      <c r="I282" s="330"/>
      <c r="J282" s="331"/>
      <c r="K282" s="331"/>
    </row>
    <row r="283" spans="2:11" s="38" customFormat="1" ht="13.5" customHeight="1">
      <c r="B283" s="327"/>
      <c r="C283" s="327"/>
      <c r="D283" s="328"/>
      <c r="E283" s="329"/>
      <c r="F283" s="329"/>
      <c r="G283" s="330"/>
      <c r="H283" s="330"/>
      <c r="I283" s="330"/>
      <c r="J283" s="331"/>
      <c r="K283" s="331"/>
    </row>
    <row r="284" spans="2:11" s="38" customFormat="1" ht="13.5" customHeight="1">
      <c r="B284" s="327"/>
      <c r="C284" s="327"/>
      <c r="D284" s="328"/>
      <c r="E284" s="329"/>
      <c r="F284" s="329"/>
      <c r="G284" s="330"/>
      <c r="H284" s="330"/>
      <c r="I284" s="330"/>
      <c r="J284" s="331"/>
      <c r="K284" s="331"/>
    </row>
    <row r="285" spans="2:11" s="38" customFormat="1" ht="13.5" customHeight="1">
      <c r="B285" s="327"/>
      <c r="C285" s="327"/>
      <c r="D285" s="328"/>
      <c r="E285" s="329"/>
      <c r="F285" s="329"/>
      <c r="G285" s="330"/>
      <c r="H285" s="330"/>
      <c r="I285" s="330"/>
      <c r="J285" s="331"/>
      <c r="K285" s="331"/>
    </row>
    <row r="286" spans="2:11" s="38" customFormat="1" ht="13.5" customHeight="1">
      <c r="B286" s="327"/>
      <c r="C286" s="327"/>
      <c r="D286" s="328"/>
      <c r="E286" s="329"/>
      <c r="F286" s="329"/>
      <c r="G286" s="330"/>
      <c r="H286" s="330"/>
      <c r="I286" s="330"/>
      <c r="J286" s="331"/>
      <c r="K286" s="331"/>
    </row>
    <row r="287" spans="2:11" s="38" customFormat="1" ht="13.5" customHeight="1">
      <c r="B287" s="327"/>
      <c r="C287" s="327"/>
      <c r="D287" s="328"/>
      <c r="E287" s="329"/>
      <c r="F287" s="329"/>
      <c r="G287" s="330"/>
      <c r="H287" s="330"/>
      <c r="I287" s="330"/>
      <c r="J287" s="331"/>
      <c r="K287" s="331"/>
    </row>
    <row r="288" spans="2:11" s="38" customFormat="1" ht="13.5" customHeight="1">
      <c r="B288" s="327"/>
      <c r="C288" s="327"/>
      <c r="D288" s="328"/>
      <c r="E288" s="329"/>
      <c r="F288" s="329"/>
      <c r="G288" s="330"/>
      <c r="H288" s="330"/>
      <c r="I288" s="330"/>
      <c r="J288" s="331"/>
      <c r="K288" s="331"/>
    </row>
    <row r="289" spans="2:11" s="38" customFormat="1" ht="13.5" customHeight="1">
      <c r="B289" s="327"/>
      <c r="C289" s="327"/>
      <c r="D289" s="328"/>
      <c r="E289" s="329"/>
      <c r="F289" s="329"/>
      <c r="G289" s="330"/>
      <c r="H289" s="330"/>
      <c r="I289" s="330"/>
      <c r="J289" s="331"/>
      <c r="K289" s="331"/>
    </row>
    <row r="290" spans="2:11" s="38" customFormat="1" ht="13.5" customHeight="1">
      <c r="B290" s="327"/>
      <c r="C290" s="327"/>
      <c r="D290" s="328"/>
      <c r="E290" s="329"/>
      <c r="F290" s="329"/>
      <c r="G290" s="330"/>
      <c r="H290" s="330"/>
      <c r="I290" s="330"/>
      <c r="J290" s="331"/>
      <c r="K290" s="331"/>
    </row>
    <row r="291" spans="2:11" s="38" customFormat="1" ht="13.5" customHeight="1">
      <c r="B291" s="327"/>
      <c r="C291" s="327"/>
      <c r="D291" s="328"/>
      <c r="E291" s="329"/>
      <c r="F291" s="329"/>
      <c r="G291" s="330"/>
      <c r="H291" s="330"/>
      <c r="I291" s="330"/>
      <c r="J291" s="331"/>
      <c r="K291" s="331"/>
    </row>
    <row r="292" spans="2:11" s="38" customFormat="1" ht="13.5" customHeight="1">
      <c r="B292" s="327"/>
      <c r="C292" s="327"/>
      <c r="D292" s="328"/>
      <c r="E292" s="329"/>
      <c r="F292" s="329"/>
      <c r="G292" s="330"/>
      <c r="H292" s="330"/>
      <c r="I292" s="330"/>
      <c r="J292" s="331"/>
      <c r="K292" s="331"/>
    </row>
    <row r="293" spans="2:11" s="38" customFormat="1" ht="13.5" customHeight="1">
      <c r="B293" s="327"/>
      <c r="C293" s="327"/>
      <c r="D293" s="328"/>
      <c r="E293" s="329"/>
      <c r="F293" s="329"/>
      <c r="G293" s="330"/>
      <c r="H293" s="330"/>
      <c r="I293" s="330"/>
      <c r="J293" s="331"/>
      <c r="K293" s="331"/>
    </row>
    <row r="294" spans="2:11" s="38" customFormat="1" ht="13.5" customHeight="1">
      <c r="B294" s="327"/>
      <c r="C294" s="327"/>
      <c r="D294" s="328"/>
      <c r="E294" s="329"/>
      <c r="F294" s="329"/>
      <c r="G294" s="330"/>
      <c r="H294" s="330"/>
      <c r="I294" s="330"/>
      <c r="J294" s="331"/>
      <c r="K294" s="331"/>
    </row>
    <row r="295" spans="2:11" s="38" customFormat="1" ht="13.5" customHeight="1">
      <c r="B295" s="327"/>
      <c r="C295" s="327"/>
      <c r="D295" s="328"/>
      <c r="E295" s="329"/>
      <c r="F295" s="329"/>
      <c r="G295" s="330"/>
      <c r="H295" s="330"/>
      <c r="I295" s="330"/>
      <c r="J295" s="331"/>
      <c r="K295" s="331"/>
    </row>
    <row r="296" spans="2:11" s="38" customFormat="1" ht="13.5" customHeight="1">
      <c r="B296" s="327"/>
      <c r="C296" s="327"/>
      <c r="D296" s="328"/>
      <c r="E296" s="329"/>
      <c r="F296" s="329"/>
      <c r="G296" s="330"/>
      <c r="H296" s="330"/>
      <c r="I296" s="330"/>
      <c r="J296" s="331"/>
      <c r="K296" s="331"/>
    </row>
    <row r="297" spans="2:11" s="38" customFormat="1" ht="13.5" customHeight="1">
      <c r="B297" s="327"/>
      <c r="C297" s="327"/>
      <c r="D297" s="328"/>
      <c r="E297" s="329"/>
      <c r="F297" s="329"/>
      <c r="G297" s="330"/>
      <c r="H297" s="330"/>
      <c r="I297" s="330"/>
      <c r="J297" s="331"/>
      <c r="K297" s="331"/>
    </row>
    <row r="298" spans="2:11" s="38" customFormat="1" ht="13.5" customHeight="1">
      <c r="B298" s="327"/>
      <c r="C298" s="327"/>
      <c r="D298" s="328"/>
      <c r="E298" s="329"/>
      <c r="F298" s="329"/>
      <c r="G298" s="330"/>
      <c r="H298" s="330"/>
      <c r="I298" s="330"/>
      <c r="J298" s="331"/>
      <c r="K298" s="331"/>
    </row>
    <row r="299" spans="2:11" s="38" customFormat="1" ht="13.5" customHeight="1">
      <c r="B299" s="327"/>
      <c r="C299" s="327"/>
      <c r="D299" s="172"/>
      <c r="E299" s="329"/>
      <c r="F299" s="329"/>
      <c r="G299" s="332"/>
      <c r="H299" s="332"/>
      <c r="I299" s="332"/>
      <c r="J299" s="331"/>
      <c r="K299" s="331"/>
    </row>
    <row r="300" spans="2:11" s="38" customFormat="1" ht="13.5" customHeight="1">
      <c r="B300" s="327"/>
      <c r="C300" s="327"/>
      <c r="D300" s="172"/>
      <c r="E300" s="329"/>
      <c r="F300" s="329"/>
      <c r="G300" s="332"/>
      <c r="H300" s="332"/>
      <c r="I300" s="332"/>
      <c r="J300" s="331"/>
      <c r="K300" s="331"/>
    </row>
    <row r="301" spans="2:11" s="38" customFormat="1" ht="13.5" customHeight="1">
      <c r="B301" s="327"/>
      <c r="C301" s="327"/>
      <c r="D301" s="172"/>
      <c r="E301" s="329"/>
      <c r="F301" s="329"/>
      <c r="G301" s="332"/>
      <c r="H301" s="332"/>
      <c r="I301" s="332"/>
      <c r="J301" s="331"/>
      <c r="K301" s="331"/>
    </row>
    <row r="302" spans="2:11" s="38" customFormat="1" ht="13.5" customHeight="1">
      <c r="B302" s="327"/>
      <c r="C302" s="327"/>
      <c r="D302" s="172"/>
      <c r="E302" s="329"/>
      <c r="F302" s="329"/>
      <c r="G302" s="332"/>
      <c r="H302" s="332"/>
      <c r="I302" s="332"/>
      <c r="J302" s="331"/>
      <c r="K302" s="331"/>
    </row>
    <row r="303" spans="2:11" s="38" customFormat="1" ht="13.5" customHeight="1">
      <c r="B303" s="327"/>
      <c r="C303" s="327"/>
      <c r="D303" s="172"/>
      <c r="E303" s="329"/>
      <c r="F303" s="329"/>
      <c r="G303" s="332"/>
      <c r="H303" s="332"/>
      <c r="I303" s="332"/>
      <c r="J303" s="331"/>
      <c r="K303" s="331"/>
    </row>
    <row r="304" spans="2:11" s="38" customFormat="1" ht="13.5" customHeight="1">
      <c r="B304" s="327"/>
      <c r="C304" s="327"/>
      <c r="D304" s="172"/>
      <c r="E304" s="329"/>
      <c r="F304" s="329"/>
      <c r="G304" s="332"/>
      <c r="H304" s="332"/>
      <c r="I304" s="332"/>
      <c r="J304" s="331"/>
      <c r="K304" s="331"/>
    </row>
    <row r="305" spans="2:11" s="38" customFormat="1" ht="13.5" customHeight="1">
      <c r="B305" s="327"/>
      <c r="C305" s="327"/>
      <c r="D305" s="172"/>
      <c r="E305" s="329"/>
      <c r="F305" s="329"/>
      <c r="G305" s="332"/>
      <c r="H305" s="332"/>
      <c r="I305" s="332"/>
      <c r="J305" s="331"/>
      <c r="K305" s="331"/>
    </row>
    <row r="306" spans="2:11" s="38" customFormat="1" ht="13.5" customHeight="1">
      <c r="B306" s="327"/>
      <c r="C306" s="327"/>
      <c r="D306" s="172"/>
      <c r="E306" s="329"/>
      <c r="F306" s="329"/>
      <c r="G306" s="332"/>
      <c r="H306" s="332"/>
      <c r="I306" s="332"/>
      <c r="J306" s="331"/>
      <c r="K306" s="331"/>
    </row>
    <row r="307" spans="2:11" s="38" customFormat="1" ht="13.5" customHeight="1">
      <c r="B307" s="327"/>
      <c r="C307" s="327"/>
      <c r="D307" s="172"/>
      <c r="E307" s="329"/>
      <c r="F307" s="329"/>
      <c r="G307" s="332"/>
      <c r="H307" s="332"/>
      <c r="I307" s="332"/>
      <c r="J307" s="331"/>
      <c r="K307" s="331"/>
    </row>
    <row r="308" spans="2:11" s="38" customFormat="1" ht="13.5" customHeight="1">
      <c r="B308" s="327"/>
      <c r="C308" s="327"/>
      <c r="D308" s="172"/>
      <c r="E308" s="329"/>
      <c r="F308" s="329"/>
      <c r="G308" s="332"/>
      <c r="H308" s="332"/>
      <c r="I308" s="332"/>
      <c r="J308" s="331"/>
      <c r="K308" s="331"/>
    </row>
    <row r="309" spans="2:11" s="38" customFormat="1" ht="13.5" customHeight="1">
      <c r="B309" s="327"/>
      <c r="C309" s="327"/>
      <c r="D309" s="172"/>
      <c r="E309" s="329"/>
      <c r="F309" s="329"/>
      <c r="G309" s="332"/>
      <c r="H309" s="332"/>
      <c r="I309" s="332"/>
      <c r="J309" s="331"/>
      <c r="K309" s="331"/>
    </row>
    <row r="310" spans="2:11" s="38" customFormat="1" ht="13.5" customHeight="1">
      <c r="B310" s="327"/>
      <c r="C310" s="327"/>
      <c r="D310" s="172"/>
      <c r="E310" s="329"/>
      <c r="F310" s="329"/>
      <c r="G310" s="332"/>
      <c r="H310" s="332"/>
      <c r="I310" s="332"/>
      <c r="J310" s="331"/>
      <c r="K310" s="331"/>
    </row>
    <row r="311" spans="2:11" s="38" customFormat="1" ht="13.5" customHeight="1">
      <c r="B311" s="327"/>
      <c r="C311" s="327"/>
      <c r="D311" s="172"/>
      <c r="E311" s="329"/>
      <c r="F311" s="329"/>
      <c r="G311" s="332"/>
      <c r="H311" s="332"/>
      <c r="I311" s="332"/>
      <c r="J311" s="331"/>
      <c r="K311" s="331"/>
    </row>
    <row r="312" spans="2:11" s="38" customFormat="1" ht="13.5" customHeight="1">
      <c r="B312" s="327"/>
      <c r="C312" s="327"/>
      <c r="D312" s="172"/>
      <c r="E312" s="329"/>
      <c r="F312" s="329"/>
      <c r="G312" s="332"/>
      <c r="H312" s="332"/>
      <c r="I312" s="332"/>
      <c r="J312" s="331"/>
      <c r="K312" s="331"/>
    </row>
    <row r="313" spans="2:11" s="38" customFormat="1" ht="13.5" customHeight="1">
      <c r="B313" s="327"/>
      <c r="C313" s="327"/>
      <c r="D313" s="172"/>
      <c r="E313" s="329"/>
      <c r="F313" s="329"/>
      <c r="G313" s="332"/>
      <c r="H313" s="332"/>
      <c r="I313" s="332"/>
      <c r="J313" s="331"/>
      <c r="K313" s="331"/>
    </row>
    <row r="314" spans="2:11" s="38" customFormat="1" ht="13.5" customHeight="1">
      <c r="B314" s="327"/>
      <c r="C314" s="327"/>
      <c r="D314" s="172"/>
      <c r="E314" s="329"/>
      <c r="F314" s="329"/>
      <c r="G314" s="332"/>
      <c r="H314" s="332"/>
      <c r="I314" s="332"/>
      <c r="J314" s="331"/>
      <c r="K314" s="331"/>
    </row>
    <row r="315" spans="2:11" s="38" customFormat="1" ht="13.5" customHeight="1">
      <c r="B315" s="327"/>
      <c r="C315" s="327"/>
      <c r="D315" s="172"/>
      <c r="E315" s="329"/>
      <c r="F315" s="329"/>
      <c r="G315" s="332"/>
      <c r="H315" s="332"/>
      <c r="I315" s="332"/>
      <c r="J315" s="331"/>
      <c r="K315" s="331"/>
    </row>
    <row r="316" spans="2:11" s="38" customFormat="1" ht="13.5" customHeight="1">
      <c r="B316" s="327"/>
      <c r="C316" s="327"/>
      <c r="D316" s="172"/>
      <c r="E316" s="329"/>
      <c r="F316" s="329"/>
      <c r="G316" s="332"/>
      <c r="H316" s="332"/>
      <c r="I316" s="332"/>
      <c r="J316" s="331"/>
      <c r="K316" s="331"/>
    </row>
    <row r="317" spans="2:11" s="38" customFormat="1" ht="13.5" customHeight="1">
      <c r="B317" s="327"/>
      <c r="C317" s="327"/>
      <c r="D317" s="172"/>
      <c r="E317" s="329"/>
      <c r="F317" s="329"/>
      <c r="G317" s="332"/>
      <c r="H317" s="332"/>
      <c r="I317" s="332"/>
      <c r="J317" s="331"/>
      <c r="K317" s="331"/>
    </row>
    <row r="318" spans="2:11" s="38" customFormat="1" ht="13.5" customHeight="1">
      <c r="B318" s="327"/>
      <c r="C318" s="327"/>
      <c r="D318" s="172"/>
      <c r="E318" s="329"/>
      <c r="F318" s="329"/>
      <c r="G318" s="332"/>
      <c r="H318" s="332"/>
      <c r="I318" s="332"/>
      <c r="J318" s="331"/>
      <c r="K318" s="331"/>
    </row>
    <row r="319" spans="2:11" s="38" customFormat="1" ht="13.5" customHeight="1">
      <c r="B319" s="327"/>
      <c r="C319" s="327"/>
      <c r="D319" s="172"/>
      <c r="E319" s="329"/>
      <c r="F319" s="329"/>
      <c r="G319" s="332"/>
      <c r="H319" s="332"/>
      <c r="I319" s="332"/>
      <c r="J319" s="331"/>
      <c r="K319" s="331"/>
    </row>
    <row r="320" spans="2:11" s="38" customFormat="1" ht="13.5" customHeight="1">
      <c r="B320" s="327"/>
      <c r="C320" s="327"/>
      <c r="D320" s="172"/>
      <c r="E320" s="329"/>
      <c r="F320" s="329"/>
      <c r="G320" s="332"/>
      <c r="H320" s="332"/>
      <c r="I320" s="332"/>
      <c r="J320" s="331"/>
      <c r="K320" s="331"/>
    </row>
    <row r="321" spans="2:11" s="38" customFormat="1" ht="12.75">
      <c r="B321" s="327"/>
      <c r="C321" s="327"/>
      <c r="D321" s="172"/>
      <c r="E321" s="329"/>
      <c r="F321" s="329"/>
      <c r="G321" s="332"/>
      <c r="H321" s="332"/>
      <c r="I321" s="332"/>
      <c r="J321" s="331"/>
      <c r="K321" s="331"/>
    </row>
    <row r="322" spans="2:11" s="38" customFormat="1" ht="12.75">
      <c r="B322" s="327"/>
      <c r="C322" s="327"/>
      <c r="D322" s="172"/>
      <c r="E322" s="329"/>
      <c r="F322" s="329"/>
      <c r="G322" s="332"/>
      <c r="H322" s="332"/>
      <c r="I322" s="332"/>
      <c r="J322" s="331"/>
      <c r="K322" s="331"/>
    </row>
    <row r="323" spans="2:11" s="38" customFormat="1" ht="12.75">
      <c r="B323" s="327"/>
      <c r="C323" s="327"/>
      <c r="D323" s="172"/>
      <c r="E323" s="329"/>
      <c r="F323" s="329"/>
      <c r="G323" s="332"/>
      <c r="H323" s="332"/>
      <c r="I323" s="332"/>
      <c r="J323" s="331"/>
      <c r="K323" s="331"/>
    </row>
    <row r="324" spans="2:11" s="38" customFormat="1" ht="12.75">
      <c r="B324" s="327"/>
      <c r="C324" s="327"/>
      <c r="D324" s="172"/>
      <c r="E324" s="329"/>
      <c r="F324" s="329"/>
      <c r="G324" s="332"/>
      <c r="H324" s="332"/>
      <c r="I324" s="332"/>
      <c r="J324" s="331"/>
      <c r="K324" s="331"/>
    </row>
    <row r="325" spans="2:11" s="38" customFormat="1" ht="12.75">
      <c r="B325" s="327"/>
      <c r="C325" s="327"/>
      <c r="D325" s="172"/>
      <c r="E325" s="329"/>
      <c r="F325" s="329"/>
      <c r="G325" s="332"/>
      <c r="H325" s="332"/>
      <c r="I325" s="332"/>
      <c r="J325" s="331"/>
      <c r="K325" s="331"/>
    </row>
    <row r="326" spans="2:11" s="38" customFormat="1" ht="12.75">
      <c r="B326" s="327"/>
      <c r="C326" s="327"/>
      <c r="D326" s="172"/>
      <c r="E326" s="329"/>
      <c r="F326" s="329"/>
      <c r="G326" s="332"/>
      <c r="H326" s="332"/>
      <c r="I326" s="332"/>
      <c r="J326" s="331"/>
      <c r="K326" s="331"/>
    </row>
    <row r="327" spans="2:11" s="38" customFormat="1" ht="12.75">
      <c r="B327" s="327"/>
      <c r="C327" s="327"/>
      <c r="D327" s="172"/>
      <c r="E327" s="329"/>
      <c r="F327" s="329"/>
      <c r="G327" s="332"/>
      <c r="H327" s="332"/>
      <c r="I327" s="332"/>
      <c r="J327" s="331"/>
      <c r="K327" s="331"/>
    </row>
    <row r="328" spans="2:11" s="38" customFormat="1" ht="12.75">
      <c r="B328" s="327"/>
      <c r="C328" s="327"/>
      <c r="D328" s="172"/>
      <c r="E328" s="329"/>
      <c r="F328" s="329"/>
      <c r="G328" s="332"/>
      <c r="H328" s="332"/>
      <c r="I328" s="332"/>
      <c r="J328" s="331"/>
      <c r="K328" s="331"/>
    </row>
    <row r="329" spans="2:11" s="38" customFormat="1" ht="12.75">
      <c r="B329" s="34"/>
      <c r="C329" s="34"/>
      <c r="D329" s="172"/>
      <c r="E329" s="329"/>
      <c r="F329" s="329"/>
      <c r="G329" s="332"/>
      <c r="H329" s="332"/>
      <c r="I329" s="332"/>
      <c r="J329" s="331"/>
      <c r="K329" s="331"/>
    </row>
    <row r="330" spans="2:11" s="38" customFormat="1" ht="12.75">
      <c r="B330" s="34"/>
      <c r="C330" s="34"/>
      <c r="D330" s="172"/>
      <c r="E330" s="329"/>
      <c r="F330" s="329"/>
      <c r="G330" s="332"/>
      <c r="H330" s="332"/>
      <c r="I330" s="332"/>
      <c r="J330" s="331"/>
      <c r="K330" s="331"/>
    </row>
    <row r="331" spans="2:11" s="38" customFormat="1" ht="12.75">
      <c r="B331" s="34"/>
      <c r="C331" s="34"/>
      <c r="D331" s="172"/>
      <c r="E331" s="329"/>
      <c r="F331" s="329"/>
      <c r="G331" s="332"/>
      <c r="H331" s="332"/>
      <c r="I331" s="332"/>
      <c r="J331" s="331"/>
      <c r="K331" s="331"/>
    </row>
    <row r="332" spans="2:11" s="38" customFormat="1" ht="12.75">
      <c r="B332" s="34"/>
      <c r="C332" s="34"/>
      <c r="D332" s="172"/>
      <c r="E332" s="329"/>
      <c r="F332" s="329"/>
      <c r="G332" s="332"/>
      <c r="H332" s="332"/>
      <c r="I332" s="332"/>
      <c r="J332" s="331"/>
      <c r="K332" s="331"/>
    </row>
  </sheetData>
  <sheetProtection selectLockedCells="1" selectUnlockedCells="1"/>
  <mergeCells count="210">
    <mergeCell ref="B1:M1"/>
    <mergeCell ref="E2:J2"/>
    <mergeCell ref="G5:G7"/>
    <mergeCell ref="H5:H7"/>
    <mergeCell ref="J5:K5"/>
    <mergeCell ref="J6:K6"/>
    <mergeCell ref="E18:E22"/>
    <mergeCell ref="F18:G18"/>
    <mergeCell ref="F19:G19"/>
    <mergeCell ref="H20:I20"/>
    <mergeCell ref="F24:H24"/>
    <mergeCell ref="E26:E30"/>
    <mergeCell ref="F26:I26"/>
    <mergeCell ref="F27:I27"/>
    <mergeCell ref="F28:I28"/>
    <mergeCell ref="F29:G30"/>
    <mergeCell ref="H29:I29"/>
    <mergeCell ref="H30:I30"/>
    <mergeCell ref="F32:H32"/>
    <mergeCell ref="C37:L37"/>
    <mergeCell ref="E39:F39"/>
    <mergeCell ref="G39:H39"/>
    <mergeCell ref="I39:J39"/>
    <mergeCell ref="E40:F40"/>
    <mergeCell ref="G40:H40"/>
    <mergeCell ref="I40:J40"/>
    <mergeCell ref="F45:I45"/>
    <mergeCell ref="B46:C46"/>
    <mergeCell ref="J46:K46"/>
    <mergeCell ref="L46:M46"/>
    <mergeCell ref="B47:C68"/>
    <mergeCell ref="J69:K69"/>
    <mergeCell ref="L69:M69"/>
    <mergeCell ref="L70:M70"/>
    <mergeCell ref="B71:C96"/>
    <mergeCell ref="L71:M71"/>
    <mergeCell ref="J97:K97"/>
    <mergeCell ref="L97:M97"/>
    <mergeCell ref="B98:K98"/>
    <mergeCell ref="L98:M98"/>
    <mergeCell ref="B99:C121"/>
    <mergeCell ref="L99:M99"/>
    <mergeCell ref="L121:M121"/>
    <mergeCell ref="J122:K122"/>
    <mergeCell ref="L122:M122"/>
    <mergeCell ref="B123:K123"/>
    <mergeCell ref="B124:C162"/>
    <mergeCell ref="L147:M147"/>
    <mergeCell ref="L162:M162"/>
    <mergeCell ref="J163:K163"/>
    <mergeCell ref="L163:M163"/>
    <mergeCell ref="B165:C194"/>
    <mergeCell ref="G165:I165"/>
    <mergeCell ref="G166:I166"/>
    <mergeCell ref="G185:I185"/>
    <mergeCell ref="G186:I186"/>
    <mergeCell ref="G187:I187"/>
    <mergeCell ref="G188:I188"/>
    <mergeCell ref="G189:I189"/>
    <mergeCell ref="G190:I190"/>
    <mergeCell ref="L190:M190"/>
    <mergeCell ref="G192:I192"/>
    <mergeCell ref="L192:M192"/>
    <mergeCell ref="G193:I193"/>
    <mergeCell ref="L193:M193"/>
    <mergeCell ref="G194:I194"/>
    <mergeCell ref="L194:M194"/>
    <mergeCell ref="J195:K195"/>
    <mergeCell ref="D196:L196"/>
    <mergeCell ref="E197:F197"/>
    <mergeCell ref="I197:K197"/>
    <mergeCell ref="D198:E198"/>
    <mergeCell ref="I198:K198"/>
    <mergeCell ref="D199:E199"/>
    <mergeCell ref="I199:K199"/>
    <mergeCell ref="D200:E200"/>
    <mergeCell ref="I200:K200"/>
    <mergeCell ref="I201:K201"/>
    <mergeCell ref="D202:F202"/>
    <mergeCell ref="I202:K202"/>
    <mergeCell ref="I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</mergeCells>
  <conditionalFormatting sqref="L199">
    <cfRule type="cellIs" priority="1" dxfId="0" operator="greaterThanOrEqual" stopIfTrue="1">
      <formula>$G$200</formula>
    </cfRule>
    <cfRule type="cellIs" priority="2" dxfId="1" operator="lessThan" stopIfTrue="1">
      <formula>$G$200</formula>
    </cfRule>
  </conditionalFormatting>
  <conditionalFormatting sqref="L202">
    <cfRule type="cellIs" priority="3" dxfId="2" operator="greaterThan" stopIfTrue="1">
      <formula>$G$199-0.45</formula>
    </cfRule>
    <cfRule type="cellIs" priority="4" dxfId="3" operator="lessThan" stopIfTrue="1">
      <formula>$G$199-0.5</formula>
    </cfRule>
  </conditionalFormatting>
  <conditionalFormatting sqref="G198">
    <cfRule type="cellIs" priority="5" dxfId="4" operator="lessThan" stopIfTrue="1">
      <formula>Berechnungsdatei!#REF!</formula>
    </cfRule>
    <cfRule type="cellIs" priority="6" dxfId="5" operator="greaterThan" stopIfTrue="1">
      <formula>Berechnungsdatei!#REF!</formula>
    </cfRule>
  </conditionalFormatting>
  <conditionalFormatting sqref="I43">
    <cfRule type="cellIs" priority="7" dxfId="6" operator="lessThan" stopIfTrue="1">
      <formula>$G$43-2.05</formula>
    </cfRule>
    <cfRule type="cellIs" priority="8" dxfId="7" operator="between" stopIfTrue="1">
      <formula>$G$43+2</formula>
      <formula>$G$43-2</formula>
    </cfRule>
    <cfRule type="cellIs" priority="9" dxfId="2" operator="greaterThan" stopIfTrue="1">
      <formula>$G$43+2</formula>
    </cfRule>
  </conditionalFormatting>
  <conditionalFormatting sqref="H43">
    <cfRule type="cellIs" priority="10" dxfId="8" operator="lessThanOrEqual" stopIfTrue="1">
      <formula>$D$6-10.01</formula>
    </cfRule>
    <cfRule type="cellIs" priority="11" dxfId="3" operator="between" stopIfTrue="1">
      <formula>$D$6+0.001</formula>
      <formula>$D$6-10</formula>
    </cfRule>
    <cfRule type="cellIs" priority="12" dxfId="2" operator="greaterThan" stopIfTrue="1">
      <formula>$D$6-0.001</formula>
    </cfRule>
  </conditionalFormatting>
  <conditionalFormatting sqref="G43">
    <cfRule type="cellIs" priority="13" dxfId="3" operator="between" stopIfTrue="1">
      <formula>$I$43+2</formula>
      <formula>$I$43-2</formula>
    </cfRule>
    <cfRule type="cellIs" priority="14" dxfId="8" operator="lessThan" stopIfTrue="1">
      <formula>$I$43-2.05</formula>
    </cfRule>
    <cfRule type="cellIs" priority="15" dxfId="2" operator="greaterThan" stopIfTrue="1">
      <formula>$I$43+2</formula>
    </cfRule>
  </conditionalFormatting>
  <dataValidations count="2">
    <dataValidation type="list" allowBlank="1" showInputMessage="1" showErrorMessage="1" promptTitle="Pos." sqref="F47:F68 F71:F96 F99:F121 F124:F162 F165:F194">
      <formula1>$G$46:$K$46</formula1>
      <formula2>0</formula2>
    </dataValidation>
    <dataValidation type="list" allowBlank="1" showErrorMessage="1" sqref="D47:D50 D52:D68 D71:D96 D99:D121 D124:D162 D165:D194">
      <formula1>Ausrüstung</formula1>
      <formula2>0</formula2>
    </dataValidation>
  </dataValidations>
  <printOptions verticalCentered="1"/>
  <pageMargins left="0.5902777777777778" right="0.39375" top="0.5902777777777778" bottom="0.19652777777777777" header="0.5118055555555555" footer="0.5118055555555555"/>
  <pageSetup fitToHeight="0" fitToWidth="1" horizontalDpi="300" verticalDpi="300" orientation="landscape" pageOrder="overThenDown" paperSize="9"/>
  <rowBreaks count="1" manualBreakCount="1">
    <brk id="3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7" activeCellId="1" sqref="A225:IV225 A7"/>
    </sheetView>
  </sheetViews>
  <sheetFormatPr defaultColWidth="11.00390625" defaultRowHeight="14.2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 </cp:lastModifiedBy>
  <dcterms:created xsi:type="dcterms:W3CDTF">2012-11-16T16:28:17Z</dcterms:created>
  <dcterms:modified xsi:type="dcterms:W3CDTF">2016-03-18T21:33:52Z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-525189727</vt:i4>
  </property>
  <property fmtid="{D5CDD505-2E9C-101B-9397-08002B2CF9AE}" pid="3" name="copied-from">
    <vt:lpwstr>wysihtml5</vt:lpwstr>
  </property>
</Properties>
</file>